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ntos\Downloads\"/>
    </mc:Choice>
  </mc:AlternateContent>
  <xr:revisionPtr revIDLastSave="0" documentId="13_ncr:1_{13C45C48-00CB-47E1-BCBC-107ADC02136D}" xr6:coauthVersionLast="47" xr6:coauthVersionMax="47" xr10:uidLastSave="{00000000-0000-0000-0000-000000000000}"/>
  <bookViews>
    <workbookView xWindow="-120" yWindow="-120" windowWidth="20730" windowHeight="11160" tabRatio="850" firstSheet="5" activeTab="11" xr2:uid="{DE327EE7-4C3C-48F8-A620-3F43CAF9A94D}"/>
  </bookViews>
  <sheets>
    <sheet name="ÍNDICE REALIZADO-EN" sheetId="1" r:id="rId1"/>
    <sheet name="BP-EN" sheetId="4" r:id="rId2"/>
    <sheet name="DRE-EN" sheetId="2" r:id="rId3"/>
    <sheet name="DFC-EN" sheetId="3" r:id="rId4"/>
    <sheet name="DESPESAS-EN" sheetId="5" r:id="rId5"/>
    <sheet name="EBITDA-EN" sheetId="6" r:id="rId6"/>
    <sheet name="ENDIVIDAMENTO-EN" sheetId="7" r:id="rId7"/>
    <sheet name="ROIC-EN" sheetId="8" r:id="rId8"/>
    <sheet name="RECEITA LÍQUIDA-EN" sheetId="9" r:id="rId9"/>
    <sheet name="CAPEX-EN" sheetId="10" r:id="rId10"/>
    <sheet name="RECEITA LIQUIDA - MI E ME.-EN" sheetId="11" r:id="rId11"/>
    <sheet name="PAYOUT-EN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[1]VFLUORI!$O$10:$O$21</definedName>
    <definedName name="__123Graph_B" hidden="1">[1]VFLUORI!$P$10:$P$21</definedName>
    <definedName name="__123Graph_C" hidden="1">[1]VFLUORI!$J$10:$J$21</definedName>
    <definedName name="__123Graph_D" hidden="1">[1]VFLUORI!$I$10:$I$21</definedName>
    <definedName name="__123Graph_X" hidden="1">[1]VFLUORI!$A$10:$A$21</definedName>
    <definedName name="__bal0196" localSheetId="10">[2]Plan1!$A$1:$F$238</definedName>
    <definedName name="__bal0196">[3]Plan1!$A$1:$F$238</definedName>
    <definedName name="__bal0296" localSheetId="10">[2]Plan1!$A$1:$F$238</definedName>
    <definedName name="__bal0296">[3]Plan1!$A$1:$F$238</definedName>
    <definedName name="__Bal0497" localSheetId="10">[2]Plan1!$A$1:$F$517</definedName>
    <definedName name="__Bal0497">[3]Plan1!$A$1:$F$517</definedName>
    <definedName name="__bal1196" localSheetId="10">[2]Plan1!$A$1:$F$596</definedName>
    <definedName name="__bal1196">[3]Plan1!$A$1:$F$596</definedName>
    <definedName name="__bdg2000" localSheetId="10">[2]Plan1!$A$1:$AH$101</definedName>
    <definedName name="__bdg2000">[3]Plan1!$A$1:$AH$101</definedName>
    <definedName name="__fu1" localSheetId="6">'[4]Detailed Adjustments'!#REF!</definedName>
    <definedName name="__fu1" localSheetId="10">'[5]Detailed Adjustments'!#REF!</definedName>
    <definedName name="__fu1" localSheetId="7">'[4]Detailed Adjustments'!#REF!</definedName>
    <definedName name="__fu1">'[4]Detailed Adjustments'!#REF!</definedName>
    <definedName name="__hsd1" localSheetId="6">'[6]Summary Information'!#REF!</definedName>
    <definedName name="__hsd1" localSheetId="10">'[7]Summary Information'!#REF!</definedName>
    <definedName name="__hsd1" localSheetId="7">'[6]Summary Information'!#REF!</definedName>
    <definedName name="__hsd1">'[6]Summary Information'!#REF!</definedName>
    <definedName name="_0" localSheetId="6">[8]Ativo!#REF!</definedName>
    <definedName name="_0" localSheetId="10">[9]Ativo!#REF!</definedName>
    <definedName name="_0" localSheetId="7">[8]Ativo!#REF!</definedName>
    <definedName name="_0">[8]Ativo!#REF!</definedName>
    <definedName name="_1_US">"Dolar Exchange"</definedName>
    <definedName name="_a" localSheetId="6">[8]Ativo!#REF!</definedName>
    <definedName name="_a" localSheetId="10">[9]Ativo!#REF!</definedName>
    <definedName name="_a" localSheetId="7">[8]Ativo!#REF!</definedName>
    <definedName name="_a">[8]Ativo!#REF!</definedName>
    <definedName name="_bal0196" localSheetId="10">[2]Plan1!$A$1:$F$238</definedName>
    <definedName name="_bal0196">[3]Plan1!$A$1:$F$238</definedName>
    <definedName name="_bal0296" localSheetId="10">[2]Plan1!$A$1:$F$238</definedName>
    <definedName name="_bal0296">[3]Plan1!$A$1:$F$238</definedName>
    <definedName name="_Bal0497" localSheetId="10">[2]Plan1!$A$1:$F$517</definedName>
    <definedName name="_Bal0497">[3]Plan1!$A$1:$F$517</definedName>
    <definedName name="_bal1196" localSheetId="10">[2]Plan1!$A$1:$F$596</definedName>
    <definedName name="_bal1196">[3]Plan1!$A$1:$F$596</definedName>
    <definedName name="_bdg2000" localSheetId="10">[2]Plan1!$A$1:$AH$101</definedName>
    <definedName name="_bdg2000">[3]Plan1!$A$1:$AH$101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'[4]Detailed Adjustments'!#REF!</definedName>
    <definedName name="_fu1" localSheetId="10">'[5]Detailed Adjustments'!#REF!</definedName>
    <definedName name="_fu1" localSheetId="7">'[4]Detailed Adjustments'!#REF!</definedName>
    <definedName name="_fu1">'[4]Detailed Adjustments'!#REF!</definedName>
    <definedName name="_hsd1" localSheetId="6">'[6]Summary Information'!#REF!</definedName>
    <definedName name="_hsd1" localSheetId="10">'[7]Summary Information'!#REF!</definedName>
    <definedName name="_hsd1" localSheetId="7">'[6]Summary Information'!#REF!</definedName>
    <definedName name="_hsd1">'[6]Summary Information'!#REF!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[8]Ativo!#REF!</definedName>
    <definedName name="_p" localSheetId="10">[9]Ativo!#REF!</definedName>
    <definedName name="_p" localSheetId="7">[8]Ativo!#REF!</definedName>
    <definedName name="_p">[8]Ativo!#REF!</definedName>
    <definedName name="_s" localSheetId="6">[8]Ativo!#REF!</definedName>
    <definedName name="_s" localSheetId="10">[9]Ativo!#REF!</definedName>
    <definedName name="_s" localSheetId="7">[8]Ativo!#REF!</definedName>
    <definedName name="_s">[8]Ativo!#REF!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[10]GRAFICOS!$B$2:$P$20</definedName>
    <definedName name="a_graf_endiv">[11]GRAFICOS!$B$2:$P$20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[12]Consolidate!#REF!</definedName>
    <definedName name="Ajuste99" localSheetId="10">[13]Consolidate!#REF!</definedName>
    <definedName name="Ajuste99" localSheetId="7">[12]Consolidate!#REF!</definedName>
    <definedName name="Ajuste99">[12]Consolidate!#REF!</definedName>
    <definedName name="ali" hidden="1">'[14]base dados grafico'!$I$10:$I$21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[15]Paraná!#REF!</definedName>
    <definedName name="analpl" localSheetId="10">[16]Paraná!#REF!</definedName>
    <definedName name="analpl" localSheetId="7">[15]Paraná!#REF!</definedName>
    <definedName name="analpl">[15]Paraná!#REF!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[15]Paraná!#REF!</definedName>
    <definedName name="Analtotal" localSheetId="10">[16]Paraná!#REF!</definedName>
    <definedName name="Analtotal" localSheetId="7">[15]Paraná!#REF!</definedName>
    <definedName name="Analtotal">[15]Paraná!#REF!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[17]Lead!#REF!</definedName>
    <definedName name="ARA_Threshold" localSheetId="10">[18]Lead!#REF!</definedName>
    <definedName name="ARA_Threshold" localSheetId="7">[17]Lead!#REF!</definedName>
    <definedName name="ARA_Threshold">[17]Lead!#REF!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2">'DRE-EN'!#REF!</definedName>
    <definedName name="_xlnm.Print_Area" localSheetId="6">#REF!</definedName>
    <definedName name="_xlnm.Print_Area" localSheetId="10">#REF!</definedName>
    <definedName name="_xlnm.Print_Area" localSheetId="7">#REF!</definedName>
    <definedName name="_xlnm.Print_Area">#REF!</definedName>
    <definedName name="area1" localSheetId="10">('[19]Versao 1b ($=R$2,13)'!$B$1:$Q$52,'[19]Versao 1b ($=R$2,13)'!$R$1:$AC$52)</definedName>
    <definedName name="area1">('[20]Versao 1b ($=R$2,13)'!$B$1:$Q$52,'[20]Versao 1b ($=R$2,13)'!$R$1:$AC$52)</definedName>
    <definedName name="ARP_Threshold" localSheetId="6">[17]Lead!#REF!</definedName>
    <definedName name="ARP_Threshold" localSheetId="10">[18]Lead!#REF!</definedName>
    <definedName name="ARP_Threshold" localSheetId="7">[17]Lead!#REF!</definedName>
    <definedName name="ARP_Threshold">[17]Lead!#REF!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'[21]base dados grafico'!$P$10:$P$21</definedName>
    <definedName name="b_graf_fornec" localSheetId="10">[10]GRAFICOS!$B$24:$P$42</definedName>
    <definedName name="b_graf_fornec">[11]GRAFICOS!$B$24:$P$42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[2]Plan1!$A$1:$G$500</definedName>
    <definedName name="baldat01">[3]Plan1!$A$1:$G$500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[22]URTJLP!$D$4:$J$1952</definedName>
    <definedName name="BASE_001">'[23]CONS IND'!$A$6:$N$49</definedName>
    <definedName name="BASE_010" localSheetId="10">#REF!</definedName>
    <definedName name="BASE_010" localSheetId="7">#REF!</definedName>
    <definedName name="BASE_010">#REF!</definedName>
    <definedName name="BASE01" localSheetId="10">'[24]Cons AT'!$C$4:$AZ$102</definedName>
    <definedName name="BASE01">'[25]Cons AT'!$C$4:$AZ$102</definedName>
    <definedName name="BASECONTAB" localSheetId="10">[26]CONTAB!$AA$30</definedName>
    <definedName name="BASECONTAB">[27]CONTAB!$AA$30</definedName>
    <definedName name="BASEEXT" localSheetId="10">'[26]CTREC-BASEEXT'!$A$1:$F$30</definedName>
    <definedName name="BASEEXT">'[27]CTREC-BASEEXT'!$A$1:$F$30</definedName>
    <definedName name="BASEINT" localSheetId="10">'[26]CTREC-BASEINT'!$A$1:$P$80</definedName>
    <definedName name="BASEINT">'[27]CTREC-BASEINT'!$A$1:$P$80</definedName>
    <definedName name="BASENOVA" localSheetId="10">#REF!</definedName>
    <definedName name="BASENOVA" localSheetId="7">#REF!</definedName>
    <definedName name="BASENOVA">#REF!</definedName>
    <definedName name="basic_level">'[28]Tabela de Parâmetros'!$A$6:$C$11</definedName>
    <definedName name="bb" hidden="1">[29]VFLUORI!$I$10:$I$21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[30]BD!$B$1:$DG$255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[29]VFLUORI!$O$10:$O$21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[10]GRAFICOS!$B$46:$P$64</definedName>
    <definedName name="c_graf_estoq">[11]GRAFICOS!$B$46:$P$64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'[31]Canbras TVA'!#REF!</definedName>
    <definedName name="CAPEX_ISP" localSheetId="10">'[31]Canbras TVA'!#REF!</definedName>
    <definedName name="CAPEX_ISP" localSheetId="7">'[31]Canbras TVA'!#REF!</definedName>
    <definedName name="CAPEX_ISP">'[31]Canbras TVA'!#REF!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[32]CONTAB!$A$1:$E$9</definedName>
    <definedName name="CONTAB">[33]CONTAB!$A$1:$E$9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[2]Plan1!$A$1:$F$593</definedName>
    <definedName name="dados_4">[3]Plan1!$A$1:$F$593</definedName>
    <definedName name="DATA" localSheetId="6">'[34]CUSTO MEDIO CONTR'!#REF!</definedName>
    <definedName name="DATA" localSheetId="10">'[35]CUSTO MEDIO CONTR'!#REF!</definedName>
    <definedName name="DATA" localSheetId="7">'[34]CUSTO MEDIO CONTR'!#REF!</definedName>
    <definedName name="DATA">'[34]CUSTO MEDIO CONTR'!#REF!</definedName>
    <definedName name="DATA2" localSheetId="6">'[34]CUSTO MEDIO CONTR'!#REF!</definedName>
    <definedName name="DATA2" localSheetId="10">'[35]CUSTO MEDIO CONTR'!#REF!</definedName>
    <definedName name="DATA2" localSheetId="7">'[34]CUSTO MEDIO CONTR'!#REF!</definedName>
    <definedName name="DATA2">'[34]CUSTO MEDIO CONTR'!#REF!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[29]VFLUORI!$I$10:$I$21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[29]VFLUORI!$J$10:$J$21</definedName>
    <definedName name="df" hidden="1">[1]VFLUORI!$O$10:$O$21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[3]Plan1!#REF!</definedName>
    <definedName name="Dol_Anal_PL" localSheetId="10">[2]Plan1!#REF!</definedName>
    <definedName name="Dol_Anal_PL" localSheetId="7">[3]Plan1!#REF!</definedName>
    <definedName name="Dol_Anal_PL">[3]Plan1!#REF!</definedName>
    <definedName name="Dol_Anal_plen" localSheetId="6">[3]Plan1!#REF!</definedName>
    <definedName name="Dol_Anal_plen" localSheetId="10">[2]Plan1!#REF!</definedName>
    <definedName name="Dol_Anal_plen" localSheetId="7">[3]Plan1!#REF!</definedName>
    <definedName name="Dol_Anal_plen">[3]Plan1!#REF!</definedName>
    <definedName name="DOLAR">'[36]DRE-VEIC'!$B$41</definedName>
    <definedName name="DOLAR2">'[37]DRE-VEIC'!$B$41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[12]Consolidate!#REF!</definedName>
    <definedName name="Dolars99" localSheetId="10">[13]Consolidate!#REF!</definedName>
    <definedName name="Dolars99" localSheetId="7">[12]Consolidate!#REF!</definedName>
    <definedName name="Dolars99">[12]Consolidate!#REF!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[38]dados!$A$1</definedName>
    <definedName name="DREF">[39]dados!$A$1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'[40]Plano de Contas'!#REF!</definedName>
    <definedName name="Excel_BuiltIn_Recorder" localSheetId="10">'[41]Plano de Contas'!#REF!</definedName>
    <definedName name="Excel_BuiltIn_Recorder" localSheetId="7">'[40]Plano de Contas'!#REF!</definedName>
    <definedName name="Excel_BuiltIn_Recorder">'[40]Plano de Contas'!#REF!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'[14]base dados grafico'!$J$10:$J$21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'[42]QL REALIZADO'!$A$122:$S$181</definedName>
    <definedName name="FOLHA">'[43]QL REALIZADO'!$A$122:$S$181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'[44]Detailed Adjustments'!#REF!</definedName>
    <definedName name="FU" localSheetId="10">'[44]Detailed Adjustments'!#REF!</definedName>
    <definedName name="FU" localSheetId="7">'[44]Detailed Adjustments'!#REF!</definedName>
    <definedName name="FU">'[44]Detailed Adjustments'!#REF!</definedName>
    <definedName name="g" localSheetId="10">[2]Plan1!$C$7:$V$7</definedName>
    <definedName name="g">[3]Plan1!$C$7:$V$7</definedName>
    <definedName name="gf" hidden="1">[1]VFLUORI!$A$10:$A$21</definedName>
    <definedName name="ggg" hidden="1">[1]VFLUORI!$J$10:$J$21</definedName>
    <definedName name="GGGG" hidden="1">[1]VFLUORI!$O$10:$O$21</definedName>
    <definedName name="GGGGGGG" hidden="1">[14]VFLUORI!$I$10:$I$21</definedName>
    <definedName name="graf" hidden="1">'[14]base dados grafico'!$A$10:$A$21</definedName>
    <definedName name="GRAF_ACUM" localSheetId="10">'[45]2002 x 2001 GRAPH'!$D$43:$N$63</definedName>
    <definedName name="GRAF_ACUM">'[46]2002 x 2001 GRAPH'!$D$43:$N$63</definedName>
    <definedName name="GRAF_MES" localSheetId="10">'[45]2002 x 2001 GRAPH'!$D$21:$N$41</definedName>
    <definedName name="GRAF_MES">'[46]2002 x 2001 GRAPH'!$D$21:$N$41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[29]VFLUORI!$P$10:$P$21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'[47]Summary Information'!#REF!</definedName>
    <definedName name="hsd" localSheetId="10">'[47]Summary Information'!#REF!</definedName>
    <definedName name="hsd" localSheetId="7">'[47]Summary Information'!#REF!</definedName>
    <definedName name="hsd">'[47]Summary Information'!#REF!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'[34]CUSTO MEDIO CONTR'!#REF!</definedName>
    <definedName name="iCDI" localSheetId="10">'[35]CUSTO MEDIO CONTR'!#REF!</definedName>
    <definedName name="iCDI" localSheetId="7">'[34]CUSTO MEDIO CONTR'!#REF!</definedName>
    <definedName name="iCDI">'[34]CUSTO MEDIO CONTR'!#REF!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([48]KWI!$DO$1371:$DT$1429,[48]KWI!$B$2:$I$62,[48]KWI!$B$64:$I$120,[48]KWI!$B$122:$I$180,[48]KWI!$B$184:$I$237,[48]KWI!$L$271:$R$330)</definedName>
    <definedName name="IMPKWI">([49]KWI!$DO$1371:$DT$1429,[49]KWI!$B$2:$I$62,[49]KWI!$B$64:$I$120,[49]KWI!$B$122:$I$180,[49]KWI!$B$184:$I$237,[49]KWI!$L$271:$R$330)</definedName>
    <definedName name="IMPKWSA" localSheetId="10">([48]KWSA!$DM$1371:$DQ$1429,[48]KWSA!$B$2:$E$62,[48]KWSA!$B$64:$E$120,[48]KWSA!$B$122:$E$180,[48]KWSA!$B$184:$E$237,[48]KWSA!$H$271:$L$330)</definedName>
    <definedName name="IMPKWSA">([49]KWSA!$DM$1371:$DQ$1429,[49]KWSA!$B$2:$E$62,[49]KWSA!$B$64:$E$120,[49]KWSA!$B$122:$E$180,[49]KWSA!$B$184:$E$237,[49]KWSA!$H$271:$L$330)</definedName>
    <definedName name="IMPNIPPON" localSheetId="10">([48]KWPEÇAS!$CT$1371:$CY$1429,[48]KWPEÇAS!$B$2:$E$62,[48]KWPEÇAS!$B$64:$E$120,[48]KWPEÇAS!$B$122:$E$180,[48]KWPEÇAS!$B$184:$E$237,[48]KWPEÇAS!$H$271:$L$330)</definedName>
    <definedName name="IMPNIPPON">([49]KWPEÇAS!$CT$1371:$CY$1429,[49]KWPEÇAS!$B$2:$E$62,[49]KWPEÇAS!$B$64:$E$120,[49]KWPEÇAS!$B$122:$E$180,[49]KWPEÇAS!$B$184:$E$237,[49]KWPEÇAS!$H$271:$L$330)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[2]Plan1!$D$8</definedName>
    <definedName name="initialdate">[3]Plan1!$D$8</definedName>
    <definedName name="interm_level">'[28]Tabela de Parâmetros'!$D$6:$F$11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'[31]Canbras TVA'!#REF!</definedName>
    <definedName name="ISP_Profit_and_Loss" localSheetId="10">'[31]Canbras TVA'!#REF!</definedName>
    <definedName name="ISP_Profit_and_Loss" localSheetId="7">'[31]Canbras TVA'!#REF!</definedName>
    <definedName name="ISP_Profit_and_Loss">'[31]Canbras TVA'!#REF!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([48]KWSA!$A$1,[48]KWSA!$B$2:$E$62,[48]KWSA!$B$64:$F$120,[48]KWSA!$B$122:$E$180,[48]KWSA!$B$184:$E$237,[48]KWSA!$H$271:$L$330)</definedName>
    <definedName name="KWSA">([49]KWSA!$A$1,[49]KWSA!$B$2:$E$62,[49]KWSA!$B$64:$F$120,[49]KWSA!$B$122:$E$180,[49]KWSA!$B$184:$E$237,[49]KWSA!$H$271:$L$330)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[50]HEDGE!$C$12:$Q$47</definedName>
    <definedName name="LASTRO">[51]HEDGE!$C$12:$Q$47</definedName>
    <definedName name="Libor" localSheetId="10">#REF!</definedName>
    <definedName name="Libor" localSheetId="7">#REF!</definedName>
    <definedName name="Libor">#REF!</definedName>
    <definedName name="LKLLLLL" hidden="1">'[52]base dados grafico'!$P$10:$P$21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'[53]Plano de Contas'!#REF!</definedName>
    <definedName name="Macro2" localSheetId="10">'[53]Plano de Contas'!#REF!</definedName>
    <definedName name="Macro2" localSheetId="7">'[53]Plano de Contas'!#REF!</definedName>
    <definedName name="Macro2">'[53]Plano de Contas'!#REF!</definedName>
    <definedName name="MaTRIZ" localSheetId="10">[2]Plan1!$A$1:$G$412</definedName>
    <definedName name="MaTRIZ">[3]Plan1!$A$1:$G$412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[54]base!#REF!</definedName>
    <definedName name="MESANT" localSheetId="10">[55]base!#REF!</definedName>
    <definedName name="MESANT" localSheetId="7">[54]base!#REF!</definedName>
    <definedName name="MESANT">[54]base!#REF!</definedName>
    <definedName name="MESANTPROX" localSheetId="10">[56]dados!$BA$5:$BC$17</definedName>
    <definedName name="MESANTPROX">[57]dados!$BA$5:$BC$17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[23]FINAL!$A$1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[2]Plan1!$C$17:$V$17</definedName>
    <definedName name="n">[3]Plan1!$C$17:$V$17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'[14]base dados grafico'!$I$10:$I$21</definedName>
    <definedName name="OPTICAL_EQUIPMENTS" localSheetId="10">[2]Plan1!$A$2:$F$248</definedName>
    <definedName name="OPTICAL_EQUIPMENTS">[3]Plan1!$A$2:$F$248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[1]VFLUORI!$I$10:$I$21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'[31]Canbras TVA'!#REF!</definedName>
    <definedName name="Profit_and_Loss" localSheetId="10">'[31]Canbras TVA'!#REF!</definedName>
    <definedName name="Profit_and_Loss" localSheetId="7">'[31]Canbras TVA'!#REF!</definedName>
    <definedName name="Profit_and_Loss">'[31]Canbras TVA'!#REF!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'[42]QL REALIZADO'!$A$1:$T$117</definedName>
    <definedName name="QL">'[43]QL REALIZADO'!$A$1:$T$117</definedName>
    <definedName name="QUAD_02_01" localSheetId="10">'[45]2002 x 2001 GRAPH'!$E$5:$M$19</definedName>
    <definedName name="QUAD_02_01">'[46]2002 x 2001 GRAPH'!$E$5:$M$19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[12]Consolidate!#REF!</definedName>
    <definedName name="Reais99" localSheetId="10">[13]Consolidate!#REF!</definedName>
    <definedName name="Reais99" localSheetId="7">[12]Consolidate!#REF!</definedName>
    <definedName name="Reais99">[12]Consolidate!#REF!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[17]Lead!#REF!</definedName>
    <definedName name="S_Adjust" localSheetId="10">[18]Lead!#REF!</definedName>
    <definedName name="S_Adjust" localSheetId="7">[17]Lead!#REF!</definedName>
    <definedName name="S_Adjust">[17]Lead!#REF!</definedName>
    <definedName name="S_Adjust_Data" localSheetId="6">[17]Lead!#REF!</definedName>
    <definedName name="S_Adjust_Data" localSheetId="10">[18]Lead!#REF!</definedName>
    <definedName name="S_Adjust_Data" localSheetId="7">[17]Lead!#REF!</definedName>
    <definedName name="S_Adjust_Data">[17]Lead!#REF!</definedName>
    <definedName name="S_Adjust_GT" localSheetId="6">[17]Lead!#REF!</definedName>
    <definedName name="S_Adjust_GT" localSheetId="10">[18]Lead!#REF!</definedName>
    <definedName name="S_Adjust_GT" localSheetId="7">[17]Lead!#REF!</definedName>
    <definedName name="S_Adjust_GT">[17]Lead!#REF!</definedName>
    <definedName name="S_AJE_Tot" localSheetId="6">[17]Lead!#REF!</definedName>
    <definedName name="S_AJE_Tot" localSheetId="10">[18]Lead!#REF!</definedName>
    <definedName name="S_AJE_Tot" localSheetId="7">[17]Lead!#REF!</definedName>
    <definedName name="S_AJE_Tot">[17]Lead!#REF!</definedName>
    <definedName name="S_AJE_Tot_Data" localSheetId="6">[17]Lead!#REF!</definedName>
    <definedName name="S_AJE_Tot_Data" localSheetId="10">[18]Lead!#REF!</definedName>
    <definedName name="S_AJE_Tot_Data" localSheetId="7">[17]Lead!#REF!</definedName>
    <definedName name="S_AJE_Tot_Data">[17]Lead!#REF!</definedName>
    <definedName name="S_AJE_Tot_GT" localSheetId="6">[17]Lead!#REF!</definedName>
    <definedName name="S_AJE_Tot_GT" localSheetId="10">[18]Lead!#REF!</definedName>
    <definedName name="S_AJE_Tot_GT" localSheetId="7">[17]Lead!#REF!</definedName>
    <definedName name="S_AJE_Tot_GT">[17]Lead!#REF!</definedName>
    <definedName name="S_CompNum" localSheetId="6">[17]Lead!#REF!</definedName>
    <definedName name="S_CompNum" localSheetId="10">[18]Lead!#REF!</definedName>
    <definedName name="S_CompNum" localSheetId="7">[17]Lead!#REF!</definedName>
    <definedName name="S_CompNum">[17]Lead!#REF!</definedName>
    <definedName name="S_CY_Beg" localSheetId="6">[17]Lead!#REF!</definedName>
    <definedName name="S_CY_Beg" localSheetId="10">[18]Lead!#REF!</definedName>
    <definedName name="S_CY_Beg" localSheetId="7">[17]Lead!#REF!</definedName>
    <definedName name="S_CY_Beg">[17]Lead!#REF!</definedName>
    <definedName name="S_CY_Beg_Data" localSheetId="6">[17]Lead!#REF!</definedName>
    <definedName name="S_CY_Beg_Data" localSheetId="10">[18]Lead!#REF!</definedName>
    <definedName name="S_CY_Beg_Data" localSheetId="7">[17]Lead!#REF!</definedName>
    <definedName name="S_CY_Beg_Data">[17]Lead!#REF!</definedName>
    <definedName name="S_CY_Beg_GT" localSheetId="6">[17]Lead!#REF!</definedName>
    <definedName name="S_CY_Beg_GT" localSheetId="10">[18]Lead!#REF!</definedName>
    <definedName name="S_CY_Beg_GT" localSheetId="7">[17]Lead!#REF!</definedName>
    <definedName name="S_CY_Beg_GT">[17]Lead!#REF!</definedName>
    <definedName name="S_CY_End" localSheetId="6">[17]Lead!#REF!</definedName>
    <definedName name="S_CY_End" localSheetId="10">[18]Lead!#REF!</definedName>
    <definedName name="S_CY_End" localSheetId="7">[17]Lead!#REF!</definedName>
    <definedName name="S_CY_End">[17]Lead!#REF!</definedName>
    <definedName name="S_CY_End_Data" localSheetId="6">[17]Lead!#REF!</definedName>
    <definedName name="S_CY_End_Data" localSheetId="10">[18]Lead!#REF!</definedName>
    <definedName name="S_CY_End_Data" localSheetId="7">[17]Lead!#REF!</definedName>
    <definedName name="S_CY_End_Data">[17]Lead!#REF!</definedName>
    <definedName name="S_CY_End_GT">[58]Lead!$L$110</definedName>
    <definedName name="S_Diff_Amt" localSheetId="6">[17]Lead!#REF!</definedName>
    <definedName name="S_Diff_Amt" localSheetId="10">[18]Lead!#REF!</definedName>
    <definedName name="S_Diff_Amt" localSheetId="7">[17]Lead!#REF!</definedName>
    <definedName name="S_Diff_Amt">[17]Lead!#REF!</definedName>
    <definedName name="S_Diff_Pct" localSheetId="6">[17]Lead!#REF!</definedName>
    <definedName name="S_Diff_Pct" localSheetId="10">[18]Lead!#REF!</definedName>
    <definedName name="S_Diff_Pct" localSheetId="7">[17]Lead!#REF!</definedName>
    <definedName name="S_Diff_Pct">[17]Lead!#REF!</definedName>
    <definedName name="S_GrpNum" localSheetId="6">[17]Lead!#REF!</definedName>
    <definedName name="S_GrpNum" localSheetId="10">[18]Lead!#REF!</definedName>
    <definedName name="S_GrpNum" localSheetId="7">[17]Lead!#REF!</definedName>
    <definedName name="S_GrpNum">[17]Lead!#REF!</definedName>
    <definedName name="S_KeyValue" localSheetId="6">[17]Lead!#REF!</definedName>
    <definedName name="S_KeyValue" localSheetId="10">[18]Lead!#REF!</definedName>
    <definedName name="S_KeyValue" localSheetId="7">[17]Lead!#REF!</definedName>
    <definedName name="S_KeyValue">[17]Lead!#REF!</definedName>
    <definedName name="S_PY_End" localSheetId="6">[17]Lead!#REF!</definedName>
    <definedName name="S_PY_End" localSheetId="10">[18]Lead!#REF!</definedName>
    <definedName name="S_PY_End" localSheetId="7">[17]Lead!#REF!</definedName>
    <definedName name="S_PY_End">[17]Lead!#REF!</definedName>
    <definedName name="S_PY_End_Data" localSheetId="6">[17]Lead!#REF!</definedName>
    <definedName name="S_PY_End_Data" localSheetId="10">[18]Lead!#REF!</definedName>
    <definedName name="S_PY_End_Data" localSheetId="7">[17]Lead!#REF!</definedName>
    <definedName name="S_PY_End_Data">[17]Lead!#REF!</definedName>
    <definedName name="S_PY_End_GT">[58]Lead!$N$110</definedName>
    <definedName name="S_RJE_Tot" localSheetId="6">[17]Lead!#REF!</definedName>
    <definedName name="S_RJE_Tot" localSheetId="10">[18]Lead!#REF!</definedName>
    <definedName name="S_RJE_Tot" localSheetId="7">[17]Lead!#REF!</definedName>
    <definedName name="S_RJE_Tot">[17]Lead!#REF!</definedName>
    <definedName name="S_RJE_Tot_Data" localSheetId="6">[17]Lead!#REF!</definedName>
    <definedName name="S_RJE_Tot_Data" localSheetId="10">[18]Lead!#REF!</definedName>
    <definedName name="S_RJE_Tot_Data" localSheetId="7">[17]Lead!#REF!</definedName>
    <definedName name="S_RJE_Tot_Data">[17]Lead!#REF!</definedName>
    <definedName name="S_RJE_Tot_GT" localSheetId="6">[17]Lead!#REF!</definedName>
    <definedName name="S_RJE_Tot_GT" localSheetId="10">[18]Lead!#REF!</definedName>
    <definedName name="S_RJE_Tot_GT" localSheetId="7">[17]Lead!#REF!</definedName>
    <definedName name="S_RJE_Tot_GT">[17]Lead!#REF!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[2]Plan1!$F$17</definedName>
    <definedName name="SetTopCost">[3]Plan1!$F$17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'[59]Tickmarks '!$B$11</definedName>
    <definedName name="TextRefCopy7">'[60]Tickmarks '!$B$11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'[47]Summary Information'!#REF!</definedName>
    <definedName name="title" localSheetId="10">'[47]Summary Information'!#REF!</definedName>
    <definedName name="title" localSheetId="7">'[47]Summary Information'!#REF!</definedName>
    <definedName name="title">'[47]Summary Information'!#REF!</definedName>
    <definedName name="_xlnm.Print_Titles" localSheetId="6">#REF!</definedName>
    <definedName name="_xlnm.Print_Titles" localSheetId="10">#REF!</definedName>
    <definedName name="_xlnm.Print_Titles" localSheetId="7">#REF!</definedName>
    <definedName name="_xlnm.Print_Titles">#REF!</definedName>
    <definedName name="TJLP" localSheetId="7">#REF!</definedName>
    <definedName name="TJLP">#REF!</definedName>
    <definedName name="TJLP_DATA" localSheetId="6">[61]ENDIVIDAMENTO!#REF!</definedName>
    <definedName name="TJLP_DATA" localSheetId="10">[62]ENDIVIDAMENTO!#REF!</definedName>
    <definedName name="TJLP_DATA" localSheetId="7">[61]ENDIVIDAMENTO!#REF!</definedName>
    <definedName name="TJLP_DATA">[61]ENDIVIDAMENTO!#REF!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'[63]TSEG PR'!$D$1:$E$65536</definedName>
    <definedName name="TSEGPR">'[64]TSEG PR'!$D$1:$E$65536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'[65]BRADESCO 614297-4'!$S$59</definedName>
    <definedName name="UR">'[66]BRADESCO 614297-4'!$S$59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'[14]base dados grafico'!$J$10:$J$21</definedName>
    <definedName name="vendas" hidden="1">[1]VFLUORI!$I$10:$I$21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[29]VFLUORI!$J$10:$J$21</definedName>
    <definedName name="vv" localSheetId="6">[8]Ativo!#REF!</definedName>
    <definedName name="vv" localSheetId="10">[9]Ativo!#REF!</definedName>
    <definedName name="vv" localSheetId="7">[8]Ativo!#REF!</definedName>
    <definedName name="vv">[8]Ativo!#REF!</definedName>
    <definedName name="vvv" localSheetId="10">'[67]#REF'!$A$1:$M$49</definedName>
    <definedName name="vvv">'[68]#REF'!$A$1:$M$49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[69]XREF!#REF!</definedName>
    <definedName name="XRefCopy2Row" localSheetId="10">[69]XREF!#REF!</definedName>
    <definedName name="XRefCopy2Row" localSheetId="7">[69]XREF!#REF!</definedName>
    <definedName name="XRefCopy2Row">[69]XREF!#REF!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ME.-EN'!$C:$J</definedName>
    <definedName name="Z_738AB987_2A5E_430A_806B_07241F9ED8EB_.wvu.Cols" localSheetId="10" hidden="1">'RECEITA LIQUIDA - MI E ME.-EN'!$C:$J</definedName>
    <definedName name="Z_D782BDF8_7D1D_4B25_B396_00A7F5D2C87F_.wvu.Cols" localSheetId="10" hidden="1">'RECEITA LIQUIDA - MI E ME.-EN'!$C:$J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1" l="1"/>
  <c r="X7" i="11"/>
  <c r="X13" i="11" s="1"/>
  <c r="AV9" i="10"/>
  <c r="AR11" i="8"/>
  <c r="AR10" i="8"/>
  <c r="BG76" i="3"/>
  <c r="BG79" i="3" s="1"/>
  <c r="BG71" i="3"/>
  <c r="BG61" i="3"/>
  <c r="BG36" i="3"/>
  <c r="BG30" i="3"/>
  <c r="BG49" i="3" s="1"/>
  <c r="BG73" i="3" s="1"/>
  <c r="BG10" i="3"/>
  <c r="BG22" i="2"/>
  <c r="BG12" i="2"/>
  <c r="BG16" i="2" s="1"/>
  <c r="BG19" i="2" s="1"/>
  <c r="BG24" i="2" s="1"/>
  <c r="BG29" i="2" s="1"/>
  <c r="BG72" i="4"/>
  <c r="BG61" i="4"/>
  <c r="BG46" i="4"/>
  <c r="BG80" i="4" s="1"/>
  <c r="BG27" i="4"/>
  <c r="BG10" i="4"/>
  <c r="BG42" i="4" s="1"/>
  <c r="BH10" i="4"/>
  <c r="BH72" i="4"/>
  <c r="BH61" i="4"/>
  <c r="BH46" i="4"/>
  <c r="BH27" i="4"/>
  <c r="BH19" i="1"/>
  <c r="BH18" i="1"/>
  <c r="BH17" i="1"/>
  <c r="BH13" i="1"/>
  <c r="BH16" i="1" s="1"/>
  <c r="BH12" i="1"/>
  <c r="BH15" i="1" s="1"/>
  <c r="BH10" i="1"/>
  <c r="BH9" i="1"/>
  <c r="BH11" i="1" s="1"/>
  <c r="BH14" i="1" s="1"/>
  <c r="AI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W11" i="11"/>
  <c r="W7" i="11"/>
  <c r="W13" i="11" s="1"/>
  <c r="AQ11" i="8"/>
  <c r="AQ10" i="8"/>
  <c r="X12" i="11" l="1"/>
  <c r="BH80" i="4"/>
  <c r="BH42" i="4"/>
  <c r="W12" i="11"/>
  <c r="BE36" i="4" l="1"/>
  <c r="BD36" i="4"/>
  <c r="BC36" i="4"/>
  <c r="BB36" i="4"/>
  <c r="BA36" i="4"/>
  <c r="AZ36" i="4"/>
  <c r="AY36" i="4"/>
  <c r="AX36" i="4"/>
  <c r="AW36" i="4"/>
  <c r="AV36" i="4"/>
  <c r="AU36" i="4"/>
  <c r="BU36" i="4"/>
  <c r="BT36" i="4"/>
  <c r="BU22" i="4"/>
  <c r="BT22" i="4"/>
  <c r="BE22" i="4"/>
  <c r="BD22" i="4"/>
  <c r="BC22" i="4"/>
  <c r="BB22" i="4"/>
  <c r="BA22" i="4"/>
  <c r="AZ22" i="4"/>
  <c r="AY22" i="4"/>
  <c r="AX22" i="4"/>
  <c r="AW22" i="4"/>
  <c r="AV22" i="4"/>
  <c r="AU22" i="4"/>
  <c r="AS9" i="10" l="1"/>
  <c r="AR9" i="10"/>
  <c r="AQ9" i="10"/>
  <c r="J6" i="12"/>
  <c r="J7" i="12" s="1"/>
  <c r="T7" i="11"/>
  <c r="U7" i="1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</calcChain>
</file>

<file path=xl/sharedStrings.xml><?xml version="1.0" encoding="utf-8"?>
<sst xmlns="http://schemas.openxmlformats.org/spreadsheetml/2006/main" count="876" uniqueCount="253">
  <si>
    <t>Investments</t>
  </si>
  <si>
    <t>Cash and Cash Equivalents</t>
  </si>
  <si>
    <t xml:space="preserve">Net Debt </t>
  </si>
  <si>
    <t>EBITDA Margin %</t>
  </si>
  <si>
    <t>Net Margin %</t>
  </si>
  <si>
    <t>Gross Margin %</t>
  </si>
  <si>
    <t>EBITDA</t>
  </si>
  <si>
    <t>Net Income (Loss)</t>
  </si>
  <si>
    <t>Gross Profit</t>
  </si>
  <si>
    <t>COGS</t>
  </si>
  <si>
    <t>Net Revenue</t>
  </si>
  <si>
    <t>(In thousands of Reais, except for percentages)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</si>
  <si>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</si>
  <si>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</si>
  <si>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</si>
  <si>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</si>
  <si>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</si>
  <si>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</si>
  <si>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</si>
  <si>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</si>
  <si>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</si>
  <si>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</si>
  <si>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</si>
  <si>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</si>
  <si>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</si>
  <si>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</si>
  <si>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</si>
  <si>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</si>
  <si>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</si>
  <si>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</si>
  <si>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</si>
  <si>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</si>
  <si>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</si>
  <si>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</si>
  <si>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</si>
  <si>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</si>
  <si>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</si>
  <si>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</si>
  <si>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</si>
  <si>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</si>
  <si>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</si>
  <si>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</si>
  <si>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</si>
  <si>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</si>
  <si>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</si>
  <si>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</si>
  <si>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</si>
  <si>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</si>
  <si>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</si>
  <si>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</si>
  <si>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</si>
  <si>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</si>
  <si>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</si>
  <si>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</si>
  <si>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</si>
  <si>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</si>
  <si>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</si>
  <si>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</si>
  <si>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</si>
  <si>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</si>
  <si>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</si>
  <si>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</si>
  <si>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</si>
  <si>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</si>
  <si>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</si>
  <si>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</si>
  <si>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</si>
  <si>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</si>
  <si>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Key Indicators</t>
  </si>
  <si>
    <t/>
  </si>
  <si>
    <t>CONSOLIDATED NET INCOME (LOSS)</t>
  </si>
  <si>
    <t>NET INCOME (LOSS) FROM DISCONTINUED OPERATIONS</t>
  </si>
  <si>
    <t>NET INCOME (LOSS) FOR THE YEAR</t>
  </si>
  <si>
    <t xml:space="preserve">INCOME AND SOCIAL CONTRIBUTION TAXES </t>
  </si>
  <si>
    <t>Income and social contribution taxes - Deferred</t>
  </si>
  <si>
    <t>Income and social contribution taxes - Current</t>
  </si>
  <si>
    <t xml:space="preserve">PROFIT BEFORE INCOME TAX AND SOCIAL CONTRIBUTION </t>
  </si>
  <si>
    <t>Financial revenues</t>
  </si>
  <si>
    <t>Financial expenses</t>
  </si>
  <si>
    <t xml:space="preserve">OPERATING INCOME (LOSS) </t>
  </si>
  <si>
    <t>Other operating revenues</t>
  </si>
  <si>
    <t>General and Administrative Expenses</t>
  </si>
  <si>
    <t>Selling Expenses</t>
  </si>
  <si>
    <t>COST OF GOODS SOLD</t>
  </si>
  <si>
    <t xml:space="preserve">NET OPERATING REVENUES </t>
  </si>
  <si>
    <t>4T23</t>
  </si>
  <si>
    <t>Consolidated Statements Of Income</t>
  </si>
  <si>
    <t>Variation in cash and cash equivalents in the period</t>
  </si>
  <si>
    <t>Cash at the end of the period</t>
  </si>
  <si>
    <t>Cash at the beginning of the period</t>
  </si>
  <si>
    <t>Statement of cash and cash equivalents increase</t>
  </si>
  <si>
    <t>Increase in cash and cash equivalents</t>
  </si>
  <si>
    <t>Cash flow from financing</t>
  </si>
  <si>
    <t>Payment of operating leases</t>
  </si>
  <si>
    <t>Subscription bonus 2014</t>
  </si>
  <si>
    <t>Capital Reduction</t>
  </si>
  <si>
    <t>Inerest on equity paid</t>
  </si>
  <si>
    <t>Loans raised</t>
  </si>
  <si>
    <t>Loans repaid</t>
  </si>
  <si>
    <t>Dividend payment</t>
  </si>
  <si>
    <t>Capital increase</t>
  </si>
  <si>
    <t>Actions in treasury</t>
  </si>
  <si>
    <t>Cash flow from investments</t>
  </si>
  <si>
    <t>Securities – Non-Current</t>
  </si>
  <si>
    <t>Securities - Current</t>
  </si>
  <si>
    <t>Balance sheet income</t>
  </si>
  <si>
    <t>Property expropriation</t>
  </si>
  <si>
    <t>Receipt of property plant and equipment</t>
  </si>
  <si>
    <t>Financial investments retained - Non-current</t>
  </si>
  <si>
    <t>Acquisition of subsidiary, net of cash acquired</t>
  </si>
  <si>
    <t>Financial investments with non-immediate liquidity</t>
  </si>
  <si>
    <t>Financial investments retained</t>
  </si>
  <si>
    <t>Financial investments - Current</t>
  </si>
  <si>
    <t>Acquisition of property, plant and equipment and intangible assets</t>
  </si>
  <si>
    <t>Cash flow from operating activities</t>
  </si>
  <si>
    <t>Dividends receivable</t>
  </si>
  <si>
    <t xml:space="preserve">Result on deferred revenue </t>
  </si>
  <si>
    <t>Income and social contribution taxes paid</t>
  </si>
  <si>
    <t>Cash payment for forward contracts</t>
  </si>
  <si>
    <t>Cash receipt by forward contracts</t>
  </si>
  <si>
    <t>Interest paid on loans</t>
  </si>
  <si>
    <t>Other accounts payable</t>
  </si>
  <si>
    <t>Advances from customers</t>
  </si>
  <si>
    <t>Taxes recoverable</t>
  </si>
  <si>
    <t>Salaries and vacation pay</t>
  </si>
  <si>
    <t xml:space="preserve">Brazilian and foreign suppliers </t>
  </si>
  <si>
    <t>Increase (reduction) in liability accounts</t>
  </si>
  <si>
    <t>Other credits</t>
  </si>
  <si>
    <t>Other accounts receivable</t>
  </si>
  <si>
    <t>Inventories</t>
  </si>
  <si>
    <t>Trade accounts receivable</t>
  </si>
  <si>
    <t>Reduction (increase) in asset accounts</t>
  </si>
  <si>
    <t>Deferred income tax and social contribution expenses</t>
  </si>
  <si>
    <t>Current income tax and social contribution expenses</t>
  </si>
  <si>
    <t>Pre-tax loss from discontinued operations</t>
  </si>
  <si>
    <t>Fair value of stock options</t>
  </si>
  <si>
    <t>Net result on currency variation</t>
  </si>
  <si>
    <t>Financial result</t>
  </si>
  <si>
    <t xml:space="preserve">Earnings from financial investments </t>
  </si>
  <si>
    <t xml:space="preserve">Provision for impairment of non-current assets held for sale </t>
  </si>
  <si>
    <t>Credit Exclusion ICMS Calculation Base PIS_Cofins</t>
  </si>
  <si>
    <t xml:space="preserve">Loan charges </t>
  </si>
  <si>
    <t>Net (gains) losses from derivative financial instruments</t>
  </si>
  <si>
    <t>Credit provisions for expected losses</t>
  </si>
  <si>
    <t>Guarantee provisions</t>
  </si>
  <si>
    <t>Inventory provisions</t>
  </si>
  <si>
    <t>Provision for civil, tax and labor contingencies</t>
  </si>
  <si>
    <t>Result on sale of fixed assets</t>
  </si>
  <si>
    <t>Cost of property, plant and equipment /intangible assets written off</t>
  </si>
  <si>
    <t>Provisions</t>
  </si>
  <si>
    <t>Depreciation and amortization</t>
  </si>
  <si>
    <t xml:space="preserve">Expenses (revenues) not affecting cash </t>
  </si>
  <si>
    <t xml:space="preserve">NET INCOME (LOSS) </t>
  </si>
  <si>
    <t>PROFIT (LOSS) BEFORE TAXES</t>
  </si>
  <si>
    <t>(In thousands of reais)</t>
  </si>
  <si>
    <t>Consolidated Cash Flow</t>
  </si>
  <si>
    <t>TOTAL LIABILITIES AND SHAREHOLDERS’ EQUITY</t>
  </si>
  <si>
    <t>Income for the period</t>
  </si>
  <si>
    <t>Profit reserve</t>
  </si>
  <si>
    <t xml:space="preserve">Revaluation reserves </t>
  </si>
  <si>
    <t>-</t>
  </si>
  <si>
    <t>Equity valuation adjustments</t>
  </si>
  <si>
    <t xml:space="preserve">Capital reserves </t>
  </si>
  <si>
    <t>Capital stock</t>
  </si>
  <si>
    <t>Shareholders’ Equity</t>
  </si>
  <si>
    <t>Lease Financing</t>
  </si>
  <si>
    <t>Contingent consideration</t>
  </si>
  <si>
    <t>Taxes recoverable (IR/CSLL)</t>
  </si>
  <si>
    <t>Deferred taxes</t>
  </si>
  <si>
    <t>Debentures</t>
  </si>
  <si>
    <t>Suppliers</t>
  </si>
  <si>
    <t>Financing and loans</t>
  </si>
  <si>
    <t>Non-current assets</t>
  </si>
  <si>
    <t>Differed Revenue</t>
  </si>
  <si>
    <t>Provision for guarantees</t>
  </si>
  <si>
    <t>Dividends payable</t>
  </si>
  <si>
    <t>Commissions payable</t>
  </si>
  <si>
    <t>Recoverable income tax and social contribution</t>
  </si>
  <si>
    <t>Salaries and vacations payable</t>
  </si>
  <si>
    <t>Derivative financial instruments</t>
  </si>
  <si>
    <t>Current assets</t>
  </si>
  <si>
    <t>LIABILITIES AND SHAREHOLDERS’ EQUITY</t>
  </si>
  <si>
    <t>TOTAL ASSETS</t>
  </si>
  <si>
    <t>Right of use</t>
  </si>
  <si>
    <t>Intangible assets</t>
  </si>
  <si>
    <t>Property, plant and equipment</t>
  </si>
  <si>
    <t xml:space="preserve">Investment property </t>
  </si>
  <si>
    <t xml:space="preserve">Court deposits </t>
  </si>
  <si>
    <t>Prepaid expenses</t>
  </si>
  <si>
    <t>Securities</t>
  </si>
  <si>
    <t>Non-current asset maintained for discontinued operation and selling</t>
  </si>
  <si>
    <t>Related parts</t>
  </si>
  <si>
    <t>Advances to suppliers</t>
  </si>
  <si>
    <t>Securities retained</t>
  </si>
  <si>
    <t>Cash and cash equivalents</t>
  </si>
  <si>
    <t>ASSETS</t>
  </si>
  <si>
    <t>Consolidated Balance Sheet</t>
  </si>
  <si>
    <t>Total</t>
  </si>
  <si>
    <t>% Net Revenue</t>
  </si>
  <si>
    <t xml:space="preserve"> % Net Revenue</t>
  </si>
  <si>
    <t>Financial Results (R$ Thousands)</t>
  </si>
  <si>
    <t>SG&amp;A (R$ Thousands)</t>
  </si>
  <si>
    <t>(+) Depreciation and Amortization</t>
  </si>
  <si>
    <t>(+) Financial Expenses</t>
  </si>
  <si>
    <t>(-) Financial Revenue</t>
  </si>
  <si>
    <t>(+) Provision for Current and Deferred Income and Social Contribution Taxes</t>
  </si>
  <si>
    <t>Net Income/Loss</t>
  </si>
  <si>
    <t>Net Income (R$ thousands)</t>
  </si>
  <si>
    <t>Total Indebtedness</t>
  </si>
  <si>
    <t>Long Term</t>
  </si>
  <si>
    <t>RPC - Rural Producer Certificate</t>
  </si>
  <si>
    <t>NCE</t>
  </si>
  <si>
    <t>Working Capital</t>
  </si>
  <si>
    <t>Class B Preferencial Stocks</t>
  </si>
  <si>
    <t>FINEP</t>
  </si>
  <si>
    <t>FINAME</t>
  </si>
  <si>
    <t>FINEM</t>
  </si>
  <si>
    <t>EXIM Pre boarding</t>
  </si>
  <si>
    <t>Short Term</t>
  </si>
  <si>
    <t>Exchange contract advance</t>
  </si>
  <si>
    <t>Other Loans</t>
  </si>
  <si>
    <t>CDCA - Agribusiness Credit Rights Certificate</t>
  </si>
  <si>
    <t>FINIMP</t>
  </si>
  <si>
    <t>Indebtedness (R$ thousands)</t>
  </si>
  <si>
    <t>ROIC</t>
  </si>
  <si>
    <t>CAPITAL EMPLOYED</t>
  </si>
  <si>
    <t>Investment</t>
  </si>
  <si>
    <t>Working Capital Requirement</t>
  </si>
  <si>
    <t>NOPAT</t>
  </si>
  <si>
    <t>ROIC Calculation</t>
  </si>
  <si>
    <t>TOTAL</t>
  </si>
  <si>
    <t>Replacement and Services</t>
  </si>
  <si>
    <t>Ports and Terminals</t>
  </si>
  <si>
    <t>International Businesses</t>
  </si>
  <si>
    <t>Farms</t>
  </si>
  <si>
    <t>Reforms / Legislation - NRs</t>
  </si>
  <si>
    <t>Information Technology</t>
  </si>
  <si>
    <t>New products</t>
  </si>
  <si>
    <t>Increased Manufacturing Capacity</t>
  </si>
  <si>
    <t>Investments (CAPEX) (R$ mil)</t>
  </si>
  <si>
    <t>External Market</t>
  </si>
  <si>
    <t>Internal Market</t>
  </si>
  <si>
    <t>Net Revenue (%)</t>
  </si>
  <si>
    <t>Payout (%)</t>
  </si>
  <si>
    <t>(B) Net Income</t>
  </si>
  <si>
    <t>(A) Earnings</t>
  </si>
  <si>
    <t>Payout Calculation</t>
  </si>
  <si>
    <t>Agribusiness</t>
  </si>
  <si>
    <t>1Q24</t>
  </si>
  <si>
    <t xml:space="preserve">                                                              </t>
  </si>
  <si>
    <t>2T24</t>
  </si>
  <si>
    <t>2Q24</t>
  </si>
  <si>
    <t>6M24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</si>
</sst>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0.0%"/>
    <numFmt numFmtId="167" formatCode="_(* #,##0_);_(* \(#,##0\);_(* \-??_);_(@_)"/>
    <numFmt numFmtId="168" formatCode="[$-416]mmm\-yy;@"/>
    <numFmt numFmtId="169" formatCode="_(* #,##0.0_);_(* \(#,##0.0\);_(* &quot;-&quot;??_);_(@_)"/>
    <numFmt numFmtId="170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21"/>
      <color rgb="FF202124"/>
      <name val="Arial"/>
      <family val="2"/>
    </font>
    <font>
      <sz val="11"/>
      <color indexed="8"/>
      <name val="Calibri"/>
      <family val="2"/>
      <scheme val="minor"/>
    </font>
    <font>
      <sz val="9"/>
      <color rgb="FF595959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3" tint="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5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53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theme="3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 applyProtection="1">
      <alignment horizontal="left" vertical="center"/>
      <protection locked="0"/>
    </xf>
    <xf numFmtId="0" fontId="0" fillId="0" borderId="1" xfId="0" applyBorder="1"/>
    <xf numFmtId="0" fontId="5" fillId="0" borderId="0" xfId="2"/>
    <xf numFmtId="164" fontId="4" fillId="0" borderId="2" xfId="3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9" fontId="4" fillId="2" borderId="0" xfId="1" applyFont="1" applyFill="1" applyBorder="1" applyAlignment="1">
      <alignment horizontal="left" vertical="center"/>
    </xf>
    <xf numFmtId="165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4" applyFont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2" borderId="0" xfId="2" applyFill="1"/>
    <xf numFmtId="49" fontId="5" fillId="0" borderId="5" xfId="4" applyNumberFormat="1" applyBorder="1" applyAlignment="1">
      <alignment horizontal="left"/>
    </xf>
    <xf numFmtId="0" fontId="3" fillId="0" borderId="0" xfId="0" quotePrefix="1" applyFont="1"/>
    <xf numFmtId="0" fontId="5" fillId="6" borderId="0" xfId="2" applyFill="1"/>
    <xf numFmtId="0" fontId="5" fillId="2" borderId="0" xfId="2" applyFill="1" applyProtection="1">
      <protection locked="0"/>
    </xf>
    <xf numFmtId="49" fontId="5" fillId="6" borderId="0" xfId="2" applyNumberFormat="1" applyFill="1"/>
    <xf numFmtId="43" fontId="5" fillId="6" borderId="0" xfId="5" applyFont="1" applyFill="1" applyAlignment="1"/>
    <xf numFmtId="0" fontId="5" fillId="2" borderId="0" xfId="4" applyFill="1" applyProtection="1">
      <protection locked="0"/>
    </xf>
    <xf numFmtId="164" fontId="8" fillId="3" borderId="6" xfId="3" applyNumberFormat="1" applyFont="1" applyFill="1" applyBorder="1" applyAlignment="1">
      <alignment horizontal="left" vertical="center"/>
    </xf>
    <xf numFmtId="0" fontId="8" fillId="3" borderId="6" xfId="6" applyFont="1" applyFill="1" applyBorder="1" applyAlignment="1">
      <alignment horizontal="left" vertical="center"/>
    </xf>
    <xf numFmtId="0" fontId="5" fillId="6" borderId="0" xfId="4" applyFill="1"/>
    <xf numFmtId="164" fontId="5" fillId="6" borderId="0" xfId="5" applyNumberFormat="1" applyFont="1" applyFill="1" applyBorder="1" applyAlignment="1"/>
    <xf numFmtId="49" fontId="5" fillId="6" borderId="0" xfId="4" quotePrefix="1" applyNumberFormat="1" applyFill="1" applyAlignment="1">
      <alignment horizontal="left" vertical="top"/>
    </xf>
    <xf numFmtId="41" fontId="5" fillId="6" borderId="0" xfId="4" applyNumberFormat="1" applyFill="1" applyAlignment="1">
      <alignment horizontal="right"/>
    </xf>
    <xf numFmtId="49" fontId="5" fillId="6" borderId="0" xfId="4" applyNumberFormat="1" applyFill="1" applyAlignment="1">
      <alignment vertical="top"/>
    </xf>
    <xf numFmtId="0" fontId="5" fillId="6" borderId="0" xfId="2" applyFill="1" applyProtection="1">
      <protection locked="0"/>
    </xf>
    <xf numFmtId="49" fontId="5" fillId="6" borderId="0" xfId="2" applyNumberFormat="1" applyFill="1" applyAlignment="1">
      <alignment vertical="top"/>
    </xf>
    <xf numFmtId="41" fontId="5" fillId="6" borderId="0" xfId="2" applyNumberFormat="1" applyFill="1" applyAlignment="1">
      <alignment horizontal="right"/>
    </xf>
    <xf numFmtId="49" fontId="7" fillId="0" borderId="0" xfId="2" applyNumberFormat="1" applyFont="1" applyAlignment="1">
      <alignment horizontal="center"/>
    </xf>
    <xf numFmtId="49" fontId="5" fillId="0" borderId="0" xfId="2" applyNumberFormat="1" applyAlignment="1">
      <alignment vertical="top"/>
    </xf>
    <xf numFmtId="43" fontId="5" fillId="0" borderId="0" xfId="5" applyFont="1" applyFill="1" applyBorder="1" applyAlignment="1">
      <alignment horizontal="right"/>
    </xf>
    <xf numFmtId="0" fontId="5" fillId="0" borderId="0" xfId="6" applyProtection="1">
      <protection locked="0"/>
    </xf>
    <xf numFmtId="164" fontId="5" fillId="0" borderId="0" xfId="3" applyNumberFormat="1" applyFont="1" applyBorder="1" applyProtection="1">
      <protection locked="0"/>
    </xf>
    <xf numFmtId="164" fontId="5" fillId="0" borderId="0" xfId="3" applyNumberFormat="1" applyFont="1" applyFill="1" applyBorder="1" applyProtection="1">
      <protection locked="0"/>
    </xf>
    <xf numFmtId="0" fontId="9" fillId="0" borderId="1" xfId="0" applyFont="1" applyBorder="1"/>
    <xf numFmtId="164" fontId="8" fillId="0" borderId="7" xfId="3" applyNumberFormat="1" applyFont="1" applyBorder="1" applyAlignment="1" applyProtection="1">
      <alignment horizontal="left"/>
    </xf>
    <xf numFmtId="0" fontId="8" fillId="0" borderId="7" xfId="6" applyFont="1" applyBorder="1" applyAlignment="1">
      <alignment horizontal="left"/>
    </xf>
    <xf numFmtId="164" fontId="8" fillId="0" borderId="0" xfId="3" applyNumberFormat="1" applyFont="1" applyBorder="1" applyAlignment="1" applyProtection="1">
      <alignment horizontal="left"/>
    </xf>
    <xf numFmtId="0" fontId="8" fillId="0" borderId="0" xfId="6" applyFont="1" applyAlignment="1">
      <alignment horizontal="left"/>
    </xf>
    <xf numFmtId="164" fontId="5" fillId="0" borderId="8" xfId="3" applyNumberFormat="1" applyFont="1" applyBorder="1" applyProtection="1"/>
    <xf numFmtId="0" fontId="5" fillId="0" borderId="0" xfId="6"/>
    <xf numFmtId="164" fontId="8" fillId="0" borderId="0" xfId="3" applyNumberFormat="1" applyFont="1" applyBorder="1" applyAlignment="1" applyProtection="1">
      <alignment horizontal="right"/>
      <protection locked="0"/>
    </xf>
    <xf numFmtId="0" fontId="8" fillId="0" borderId="0" xfId="6" applyFont="1"/>
    <xf numFmtId="0" fontId="5" fillId="0" borderId="0" xfId="6" applyAlignment="1" applyProtection="1">
      <alignment vertical="center"/>
      <protection locked="0"/>
    </xf>
    <xf numFmtId="164" fontId="5" fillId="0" borderId="0" xfId="3" applyNumberFormat="1" applyFont="1" applyBorder="1" applyAlignment="1" applyProtection="1">
      <alignment horizontal="left" indent="3"/>
    </xf>
    <xf numFmtId="0" fontId="5" fillId="0" borderId="0" xfId="6" applyAlignment="1">
      <alignment horizontal="left" indent="3"/>
    </xf>
    <xf numFmtId="164" fontId="5" fillId="0" borderId="0" xfId="3" applyNumberFormat="1" applyFont="1" applyFill="1" applyBorder="1" applyAlignment="1" applyProtection="1">
      <alignment horizontal="left" indent="3"/>
    </xf>
    <xf numFmtId="164" fontId="8" fillId="0" borderId="0" xfId="3" applyNumberFormat="1" applyFont="1" applyBorder="1" applyAlignment="1" applyProtection="1"/>
    <xf numFmtId="164" fontId="5" fillId="0" borderId="0" xfId="3" applyNumberFormat="1" applyFont="1" applyFill="1" applyBorder="1" applyAlignment="1" applyProtection="1"/>
    <xf numFmtId="164" fontId="5" fillId="0" borderId="0" xfId="3" applyNumberFormat="1" applyFont="1" applyFill="1" applyBorder="1" applyAlignment="1" applyProtection="1">
      <protection locked="0"/>
    </xf>
    <xf numFmtId="0" fontId="5" fillId="0" borderId="0" xfId="6" applyAlignment="1" applyProtection="1">
      <alignment horizontal="center" vertical="center"/>
      <protection locked="0"/>
    </xf>
    <xf numFmtId="0" fontId="8" fillId="0" borderId="0" xfId="6" applyFont="1" applyProtection="1">
      <protection locked="0"/>
    </xf>
    <xf numFmtId="164" fontId="8" fillId="0" borderId="9" xfId="3" applyNumberFormat="1" applyFont="1" applyFill="1" applyBorder="1" applyAlignment="1" applyProtection="1">
      <alignment horizontal="right"/>
    </xf>
    <xf numFmtId="0" fontId="8" fillId="0" borderId="9" xfId="6" applyFont="1" applyBorder="1" applyAlignment="1">
      <alignment horizontal="left" indent="2"/>
    </xf>
    <xf numFmtId="0" fontId="5" fillId="2" borderId="0" xfId="6" applyFill="1" applyAlignment="1">
      <alignment horizontal="left" indent="3"/>
    </xf>
    <xf numFmtId="164" fontId="5" fillId="0" borderId="0" xfId="6" applyNumberFormat="1" applyProtection="1">
      <protection locked="0"/>
    </xf>
    <xf numFmtId="164" fontId="5" fillId="0" borderId="0" xfId="3" applyNumberFormat="1" applyFont="1" applyBorder="1" applyAlignment="1" applyProtection="1">
      <alignment horizontal="center" vertical="center"/>
      <protection locked="0"/>
    </xf>
    <xf numFmtId="164" fontId="5" fillId="0" borderId="10" xfId="3" applyNumberFormat="1" applyFont="1" applyBorder="1" applyAlignment="1" applyProtection="1">
      <alignment horizontal="center" vertical="center"/>
      <protection locked="0"/>
    </xf>
    <xf numFmtId="164" fontId="8" fillId="0" borderId="0" xfId="3" applyNumberFormat="1" applyFont="1" applyBorder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164" fontId="5" fillId="0" borderId="11" xfId="3" applyNumberFormat="1" applyFont="1" applyBorder="1" applyAlignment="1" applyProtection="1">
      <alignment horizontal="center" vertical="center"/>
      <protection locked="0"/>
    </xf>
    <xf numFmtId="164" fontId="7" fillId="0" borderId="0" xfId="3" applyNumberFormat="1" applyFont="1" applyFill="1" applyBorder="1" applyAlignment="1" applyProtection="1">
      <alignment vertical="center"/>
      <protection locked="0"/>
    </xf>
    <xf numFmtId="164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6" applyFont="1" applyAlignment="1" applyProtection="1">
      <alignment horizontal="center" vertical="center"/>
      <protection locked="0"/>
    </xf>
    <xf numFmtId="164" fontId="5" fillId="0" borderId="12" xfId="3" applyNumberFormat="1" applyFont="1" applyBorder="1" applyAlignment="1" applyProtection="1">
      <alignment horizontal="center" vertical="center"/>
      <protection locked="0"/>
    </xf>
    <xf numFmtId="164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3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164" fontId="5" fillId="0" borderId="0" xfId="6" applyNumberFormat="1" applyAlignment="1" applyProtection="1">
      <alignment horizontal="center" vertical="center"/>
      <protection locked="0"/>
    </xf>
    <xf numFmtId="0" fontId="6" fillId="4" borderId="4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3" applyNumberFormat="1" applyFont="1" applyFill="1" applyBorder="1" applyAlignment="1" applyProtection="1">
      <alignment horizontal="center" vertical="center" wrapText="1"/>
      <protection locked="0"/>
    </xf>
    <xf numFmtId="164" fontId="6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64" fontId="5" fillId="0" borderId="5" xfId="3" applyNumberFormat="1" applyFont="1" applyFill="1" applyBorder="1" applyAlignment="1" applyProtection="1">
      <alignment horizontal="left"/>
      <protection locked="0"/>
    </xf>
    <xf numFmtId="164" fontId="5" fillId="0" borderId="5" xfId="3" applyNumberFormat="1" applyFont="1" applyBorder="1" applyProtection="1">
      <protection locked="0"/>
    </xf>
    <xf numFmtId="0" fontId="10" fillId="0" borderId="1" xfId="0" applyFont="1" applyBorder="1"/>
    <xf numFmtId="164" fontId="11" fillId="7" borderId="0" xfId="3" applyNumberFormat="1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center" wrapText="1"/>
      <protection locked="0"/>
    </xf>
    <xf numFmtId="0" fontId="5" fillId="0" borderId="0" xfId="4"/>
    <xf numFmtId="0" fontId="5" fillId="0" borderId="0" xfId="4" applyProtection="1">
      <protection locked="0"/>
    </xf>
    <xf numFmtId="0" fontId="5" fillId="0" borderId="0" xfId="4" applyAlignment="1">
      <alignment vertical="center"/>
    </xf>
    <xf numFmtId="164" fontId="5" fillId="0" borderId="0" xfId="5" applyNumberFormat="1" applyFont="1" applyFill="1" applyBorder="1" applyAlignment="1"/>
    <xf numFmtId="0" fontId="8" fillId="0" borderId="13" xfId="5" applyNumberFormat="1" applyFont="1" applyFill="1" applyBorder="1" applyAlignment="1">
      <alignment vertical="center"/>
    </xf>
    <xf numFmtId="164" fontId="5" fillId="0" borderId="0" xfId="5" applyNumberFormat="1" applyFont="1" applyFill="1" applyBorder="1" applyAlignment="1" applyProtection="1">
      <protection locked="0"/>
    </xf>
    <xf numFmtId="0" fontId="5" fillId="2" borderId="0" xfId="4" applyFill="1" applyAlignment="1">
      <alignment vertical="center"/>
    </xf>
    <xf numFmtId="164" fontId="8" fillId="0" borderId="13" xfId="5" applyNumberFormat="1" applyFont="1" applyFill="1" applyBorder="1" applyAlignment="1">
      <alignment horizontal="left" vertical="center"/>
    </xf>
    <xf numFmtId="49" fontId="5" fillId="0" borderId="0" xfId="4" quotePrefix="1" applyNumberFormat="1" applyAlignment="1" applyProtection="1">
      <alignment horizontal="center"/>
      <protection locked="0"/>
    </xf>
    <xf numFmtId="49" fontId="5" fillId="0" borderId="0" xfId="4" quotePrefix="1" applyNumberFormat="1" applyAlignment="1">
      <alignment horizontal="center"/>
    </xf>
    <xf numFmtId="0" fontId="5" fillId="0" borderId="0" xfId="4" applyAlignment="1">
      <alignment vertical="top"/>
    </xf>
    <xf numFmtId="0" fontId="7" fillId="0" borderId="0" xfId="4" applyFont="1" applyAlignment="1" applyProtection="1">
      <alignment vertical="top"/>
      <protection locked="0"/>
    </xf>
    <xf numFmtId="0" fontId="7" fillId="0" borderId="0" xfId="4" applyFont="1" applyAlignment="1">
      <alignment vertical="top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2" fillId="0" borderId="0" xfId="0" applyFont="1"/>
    <xf numFmtId="166" fontId="13" fillId="0" borderId="13" xfId="7" applyNumberFormat="1" applyFont="1" applyBorder="1"/>
    <xf numFmtId="166" fontId="14" fillId="0" borderId="13" xfId="7" applyNumberFormat="1" applyFont="1" applyBorder="1"/>
    <xf numFmtId="0" fontId="15" fillId="0" borderId="13" xfId="0" applyFont="1" applyBorder="1" applyAlignment="1">
      <alignment horizontal="left" vertical="center"/>
    </xf>
    <xf numFmtId="165" fontId="16" fillId="2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6" fontId="14" fillId="0" borderId="2" xfId="7" applyNumberFormat="1" applyFont="1" applyBorder="1"/>
    <xf numFmtId="0" fontId="15" fillId="0" borderId="2" xfId="0" applyFont="1" applyBorder="1" applyAlignment="1">
      <alignment horizontal="left" vertical="center"/>
    </xf>
    <xf numFmtId="165" fontId="16" fillId="2" borderId="3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17" fillId="0" borderId="5" xfId="0" applyFont="1" applyBorder="1" applyProtection="1">
      <protection locked="0"/>
    </xf>
    <xf numFmtId="0" fontId="17" fillId="0" borderId="5" xfId="0" applyFont="1" applyBorder="1"/>
    <xf numFmtId="0" fontId="0" fillId="0" borderId="0" xfId="0" applyAlignment="1">
      <alignment horizontal="right"/>
    </xf>
    <xf numFmtId="167" fontId="0" fillId="0" borderId="0" xfId="0" applyNumberFormat="1"/>
    <xf numFmtId="167" fontId="0" fillId="0" borderId="0" xfId="0" applyNumberFormat="1" applyProtection="1">
      <protection locked="0"/>
    </xf>
    <xf numFmtId="167" fontId="0" fillId="0" borderId="0" xfId="0" applyNumberFormat="1" applyAlignment="1">
      <alignment horizontal="center"/>
    </xf>
    <xf numFmtId="0" fontId="5" fillId="2" borderId="0" xfId="0" applyFont="1" applyFill="1"/>
    <xf numFmtId="164" fontId="4" fillId="0" borderId="2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3" applyNumberFormat="1" applyFont="1" applyFill="1" applyBorder="1"/>
    <xf numFmtId="164" fontId="1" fillId="0" borderId="0" xfId="3" applyNumberFormat="1" applyFont="1" applyBorder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5" fillId="0" borderId="0" xfId="0" applyFont="1"/>
    <xf numFmtId="0" fontId="5" fillId="0" borderId="0" xfId="0" applyFont="1" applyProtection="1">
      <protection locked="0"/>
    </xf>
    <xf numFmtId="164" fontId="5" fillId="0" borderId="0" xfId="3" applyNumberFormat="1" applyFont="1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164" fontId="4" fillId="0" borderId="0" xfId="3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left" vertical="center"/>
    </xf>
    <xf numFmtId="0" fontId="20" fillId="0" borderId="1" xfId="0" applyFont="1" applyBorder="1"/>
    <xf numFmtId="0" fontId="21" fillId="0" borderId="0" xfId="0" applyFont="1"/>
    <xf numFmtId="164" fontId="6" fillId="5" borderId="4" xfId="3" applyNumberFormat="1" applyFont="1" applyFill="1" applyBorder="1" applyAlignment="1">
      <alignment horizontal="center" vertical="center" wrapText="1"/>
    </xf>
    <xf numFmtId="164" fontId="4" fillId="0" borderId="5" xfId="3" applyNumberFormat="1" applyFont="1" applyFill="1" applyBorder="1"/>
    <xf numFmtId="0" fontId="4" fillId="0" borderId="5" xfId="0" applyFont="1" applyBorder="1"/>
    <xf numFmtId="0" fontId="11" fillId="2" borderId="0" xfId="0" applyFont="1" applyFill="1"/>
    <xf numFmtId="164" fontId="0" fillId="0" borderId="0" xfId="3" applyNumberFormat="1" applyFont="1"/>
    <xf numFmtId="9" fontId="0" fillId="0" borderId="0" xfId="1" applyFont="1"/>
    <xf numFmtId="168" fontId="0" fillId="0" borderId="0" xfId="0" applyNumberFormat="1"/>
    <xf numFmtId="0" fontId="2" fillId="0" borderId="0" xfId="0" applyFont="1"/>
    <xf numFmtId="0" fontId="16" fillId="0" borderId="0" xfId="0" applyFont="1"/>
    <xf numFmtId="164" fontId="4" fillId="0" borderId="15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5" fillId="0" borderId="0" xfId="4" applyNumberFormat="1" applyAlignment="1">
      <alignment horizontal="left"/>
    </xf>
    <xf numFmtId="49" fontId="5" fillId="6" borderId="0" xfId="4" applyNumberFormat="1" applyFill="1"/>
    <xf numFmtId="169" fontId="8" fillId="3" borderId="6" xfId="3" applyNumberFormat="1" applyFont="1" applyFill="1" applyBorder="1" applyAlignment="1">
      <alignment horizontal="left" vertical="center"/>
    </xf>
    <xf numFmtId="169" fontId="4" fillId="0" borderId="2" xfId="0" applyNumberFormat="1" applyFont="1" applyBorder="1" applyAlignment="1">
      <alignment horizontal="left" vertical="center"/>
    </xf>
    <xf numFmtId="0" fontId="0" fillId="2" borderId="0" xfId="0" applyFill="1"/>
    <xf numFmtId="0" fontId="22" fillId="0" borderId="0" xfId="0" applyFont="1"/>
    <xf numFmtId="0" fontId="10" fillId="0" borderId="0" xfId="0" applyFont="1"/>
    <xf numFmtId="9" fontId="0" fillId="0" borderId="0" xfId="7" applyFont="1"/>
    <xf numFmtId="9" fontId="20" fillId="0" borderId="1" xfId="7" applyFont="1" applyBorder="1"/>
    <xf numFmtId="9" fontId="8" fillId="3" borderId="6" xfId="7" applyFont="1" applyFill="1" applyBorder="1" applyAlignment="1">
      <alignment horizontal="right" vertical="center"/>
    </xf>
    <xf numFmtId="9" fontId="4" fillId="0" borderId="2" xfId="7" applyFont="1" applyBorder="1" applyAlignment="1">
      <alignment horizontal="right" vertical="center"/>
    </xf>
    <xf numFmtId="9" fontId="4" fillId="0" borderId="15" xfId="7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4" fillId="2" borderId="2" xfId="0" applyNumberFormat="1" applyFont="1" applyFill="1" applyBorder="1" applyAlignment="1">
      <alignment horizontal="right" vertical="center"/>
    </xf>
    <xf numFmtId="164" fontId="23" fillId="0" borderId="0" xfId="8" applyNumberFormat="1" applyFont="1" applyFill="1" applyAlignment="1">
      <alignment horizontal="right"/>
    </xf>
    <xf numFmtId="164" fontId="5" fillId="0" borderId="0" xfId="4" applyNumberFormat="1"/>
    <xf numFmtId="164" fontId="5" fillId="0" borderId="0" xfId="3" applyNumberFormat="1" applyFont="1" applyBorder="1" applyAlignment="1" applyProtection="1"/>
    <xf numFmtId="0" fontId="6" fillId="5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70" fontId="4" fillId="0" borderId="2" xfId="3" applyNumberFormat="1" applyFont="1" applyBorder="1" applyAlignment="1">
      <alignment horizontal="left" vertical="center"/>
    </xf>
    <xf numFmtId="170" fontId="4" fillId="0" borderId="15" xfId="3" applyNumberFormat="1" applyFont="1" applyBorder="1" applyAlignment="1">
      <alignment horizontal="left" vertical="center"/>
    </xf>
    <xf numFmtId="170" fontId="24" fillId="0" borderId="1" xfId="3" applyNumberFormat="1" applyFont="1" applyFill="1" applyBorder="1"/>
  </cellXfs>
  <cellStyles count="9">
    <cellStyle name="Normal" xfId="0" builtinId="0"/>
    <cellStyle name="Normal 2" xfId="6" xr:uid="{E88DBC84-9AE5-4674-97B2-D7C08E85C384}"/>
    <cellStyle name="Normal 4" xfId="2" xr:uid="{B8A7B670-0CDC-4C75-B148-CB6D80CDDBA8}"/>
    <cellStyle name="Normal 4 2" xfId="4" xr:uid="{68CEE01C-6C3D-4779-B5DE-9229A86A8753}"/>
    <cellStyle name="Porcentagem" xfId="1" builtinId="5"/>
    <cellStyle name="Porcentagem 10" xfId="7" xr:uid="{3FFD2A82-EC9F-440B-A879-8333267ABC60}"/>
    <cellStyle name="Separador de milhares 2" xfId="5" xr:uid="{30FFDEE4-530A-43A4-819F-022B0F24CBA1}"/>
    <cellStyle name="Vírgula 18" xfId="3" xr:uid="{ED3BDBFD-0E5F-4AB9-A714-E255D73838F8}"/>
    <cellStyle name="Vírgula 2 2 2" xfId="8" xr:uid="{4DB17DD5-DAE3-4850-BA8F-5C79168AE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CANBRAS_TVA\WORK\Documents\Business%20Models\Canbras%20model%202002\Business%20Models\Canbras%20model%20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NBRAS_TVA/WORK/Documents/Business%20Models/Canbras%20model%202002/Business%20Models/Canbras%20model%202002/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com/Horizon%20Telecom%20International,%20LLC/GHP%20Folder/HTI_Funding%20Detai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Telecom\Horizon%20Telecom%20International,%20LLC\GHP%20Folder\HTI_Funding%20Detail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Granzier/Budget/Budget%2010%20Years/Updated%20Model%20-%20October%203%202000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windows\TEMP\GGranzier\Budget\Budget%2010%20Years\Updated%20Model%20-%20October%203%202000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mb:\Server\shared-f\Clientes\Unimicro\Unimicro\PISA\ITRS%20DE%201997\ITR1T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Server/shared-f/Clientes/Unimicro/Unimicro/PISA/ITRS%20DE%201997/ITR1T97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W:\Documents%20and%20Settings\claudio.freitas.KEPLER\Configura&#231;&#245;es%20locais\Temporary%20Internet%20Files\OLK12\APLIC\DADOS\DIV_ADMFIN\Conselho\BOOK\2002\2002%2010%20OUTUBRO\COMENTARIOS\ACESSORIOS\Adm.Fin\GRAFICOS%20COM%20FIN%20BOOK.xls?D923739F" TargetMode="External"/><Relationship Id="rId1" Type="http://schemas.openxmlformats.org/officeDocument/2006/relationships/externalLinkPath" Target="file:///\\D923739F\GRAFICOS%20COM%20FIN%20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DIV_ADMFIN/Conselho/BOOK/2002/2002%2010%20OUTUBRO/COMENTARIOS/ACESSORIOS/Adm.Fin/GRAFICOS%20COM%20FIN%20BO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FINANCE/Actlex1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FINANCE\Actlex1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MANAGERS/BUDGET/Reforecast%202001/Q2-v2/Reforecast%20Q2%20-%20P&amp;L%20-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MANAGERS\BUDGET\Reforecast%202001\Q2-v2\Reforecast%20Q2%20-%20P&amp;L%20-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ocuments%20and%20Settings/mariasouza/Local%20Settings/Temporary%20Internet%20Files/OLK11/2272%20Consolidado_30_06_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laudio.freitas.KEPLER\Configura&#231;&#245;es%20locais\Temporary%20Internet%20Files\OLK12\Documents%20and%20Settings\mariasouza\Local%20Settings\Temporary%20Internet%20Files\OLK11\2272%20Consolidado_30_06_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MANAGERS\BUDGET\Reforecast%202001\Q2-v1\Covenants-%20simula&#231;ao%205-jun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MANAGERS/BUDGET/Reforecast%202001/Q2-v1/Covenants-%20simula&#231;ao%205-jun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Documents%20and%20Settings\luciane.bernardi.KEPLER\Configura&#231;&#245;es%20locais\Temporary%20Internet%20Files\OLK2\Vendas%20Flutuantes_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K-C\AAA\MODELOS\FINANCIAMENTO%20PELA%20TJL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quivos\Excel\F%20C%20C%20A%20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Controladoria\Custos\Book's\Diretoria\012004\Controladoria\BP%20e%20DRE%20-%202004%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Controladoria/Custos/Book's/Diretoria/012004/Controladoria/BP%20e%20DRE%20-%202004%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DIV_ADMFIN\Conselho\BOOK\2002\2002%2011%20NOVEMBRO\FINANCEIRO\ACESSORIOS\CTREC\CTR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DIV_ADMFIN/Conselho/BOOK/2002/2002%2011%20NOVEMBRO/FINANCEIRO/ACESSORIOS/CTREC/CTR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DIV_ADMFIN\Conselho\BOOK\2002\2002%2005%20MAIO\FINANCEIRO\ASSESSORIOS\CTREC\CTRE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DIV_ADMFIN/Conselho/BOOK/2002/2002%2005%20MAIO/FINANCEIRO/ASSESSORIOS/CTREC/CTRE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DOS/Div_AdmFin/Conselho/BOOK/2000%2012%20DEZEMBRO/FINANCEIRO/FINANCEIRO_2000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DOS\Div_AdmFin\Conselho\BOOK\2000%2012%20DEZEMBRO\FINANCEIRO\FINANCEIRO_2000_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AVAL98\DR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AVAL98\DR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Controladoria\Custos\Book%20Conselho\2003\2003%2008%20AGOSTO\FINANCEIRO\I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Controladoria/Custos/Book%20Conselho/2003/2003%2008%20AGOSTO/FINANCEIRO/IO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NITRO/PROPTES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UserProfiles\NetworkService\AppData\Local\Packages\oice_16_974fa576_32c1d314_3276\AC\Temp\RELATORI\NITRO\PROPTE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DOS\Div_AdmFin\Conselho\BOOK\2000_JUNHO\CONTROLADOR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DOS/Div_AdmFin/Conselho/BOOK/2000_JUNHO/CONTROLADOR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DIV_ADMFIN\Conselho\RELAT%20MENSAL%20CONTROLADORES\ARQ_ORIGEM\EBITD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DIV_ADMFIN/Conselho/RELAT%20MENSAL%20CONTROLADORES/ARQ_ORIGEM/EBIT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%202002\windows\TEMP\GGranzier\Budget\Budget%2010%20Years\Updated%20Model%20-%20October%203%202000f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PLIC\DADOS\DIV_ADMFIN\Admf\CUSTOS\EXCEL\BOOK%20CONTROLAD\2002\10%20DECON\03%20FIM\2001%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PLIC/DADOS/DIV_ADMFIN/Admf/CUSTOS/EXCEL/BOOK%20CONTROLAD/2002/10%20DECON/03%20FIM/2001%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WINDOWS\Temporary%20Internet%20Files\OLKC1B0\GRAFICOS%20COM%20FIN%20B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WINDOWS/Temporary%20Internet%20Files/OLKC1B0/GRAFICOS%20COM%20FIN%20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rquivos/Excel/BCA/FINAN/VENCTO%20ENDIVI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rquivos\Excel\BCA\FINAN\VENCTO%20ENDIVI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Arquivos\Excel\BCA\FINAN\FINANCEIR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Arquivos/Excel/BCA/FINAN/FINANCEIR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ta\Clientes\Unipar\2002\Imobilizado%20DQ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ta/Clientes/Unipar/2002/Imobilizado%20DQ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DOS/Div_AdmFin/Conselho/BOOK/book%20bancos/2001/1%20TRIM/2000%204%20trim%20ec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DOS\Div_AdmFin\Conselho\BOOK\book%20bancos\2001\1%20TRIM\2000%204%20trim%20ec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DOS\Div_AdmFin\CADASTRO\ANALISE_FIN\PARAMETROS%20GERAIS\INDICADORE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DOS/Div_AdmFin/CADASTRO/ANALISE_FIN/PARAMETROS%20GERAIS/INDICADOR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-ad-sp\Dados\Documents%20and%20Settings\claudio.freitas.KEPLER\Configura&#231;&#245;es%20locais\Temporary%20Internet%20Files\OLK12\DADOS\Div_AdmFin\FLUXO\ANALISES\POSI&#199;&#195;O%20EMPR&#201;STIMOS%20SETEMBRO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audio.freitas.KEPLER/Configura&#231;&#245;es%20locais/Temporary%20Internet%20Files/OLK12/DADOS/Div_AdmFin/FLUXO/ANALISES/POSI&#199;&#195;O%20EMPR&#201;STIMOS%20SETEMBRO%2020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Server/shared-f/Clientes/Unimicro/Unimicro/PISA/WP%C2%B4S%2031.12.97/Flo129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smb:\Server\shared-f\Clientes\Unimicro\Unimicro\PISA\WP%C2%B4S%2031.12.97\Flo129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210%20Temporary%20Investments%20-%20Consolidado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Operacional\BASE%20HISTORICA%20E%20PROJETADA\BASE%20HIST&#211;RICA\2023\3T23\Site\Dados%20Hist&#243;ricos%20%203T23.xlsx" TargetMode="External"/><Relationship Id="rId1" Type="http://schemas.openxmlformats.org/officeDocument/2006/relationships/externalLinkPath" Target="file:///A:\Operacional\BASE%20HISTORICA%20E%20PROJETADA\BASE%20HIST&#211;RICA\2023\3T23\Site\Dados%20Hist&#243;ricos%20%203T23.xlsx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onardo.santos\Downloads\Dados%20Hist&#243;ricos%202t24.xlsx" TargetMode="External"/><Relationship Id="rId1" Type="http://schemas.openxmlformats.org/officeDocument/2006/relationships/externalLinkPath" Target="Dados%20Hist&#243;rico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13100120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Adjustments"/>
      <sheetName val="Schedule A Exhibit B-2"/>
      <sheetName val="Exhibit B1 - Pre Funding"/>
      <sheetName val="Final"/>
      <sheetName val="MC Investors Funding"/>
      <sheetName val="MCII Funding"/>
      <sheetName val="MCIII Funding"/>
      <sheetName val="Great Hill Partners"/>
      <sheetName val="Great Hill Investors"/>
      <sheetName val="All Fun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Adjustments"/>
      <sheetName val="Schedule A Exhibit B-2"/>
      <sheetName val="Exhibit B1 - Pre Funding"/>
      <sheetName val="Final"/>
      <sheetName val="MC Investors Funding"/>
      <sheetName val="MCII Funding"/>
      <sheetName val="MCIII Funding"/>
      <sheetName val="Great Hill Partners"/>
      <sheetName val="Great Hill Investors"/>
      <sheetName val="All Fun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rmation"/>
      <sheetName val="10 Year Pro Forma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rmation"/>
      <sheetName val="10 Year Pro Forma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ná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ná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ao 1b ($=R$2,13)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ao 1b ($=R$2,13)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Janeiro_05"/>
      <sheetName val="base dados grafico"/>
      <sheetName val="Gráf1"/>
      <sheetName val="Plan1"/>
      <sheetName val="Comercial 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risul"/>
      <sheetName val="Banrisul-fator"/>
      <sheetName val="Banrisul-Capitalizado"/>
      <sheetName val="IGP-M"/>
      <sheetName val="IGP-M - fator"/>
      <sheetName val="URTJLP"/>
      <sheetName val="IGP-M base"/>
      <sheetName val="Plan1"/>
      <sheetName val="Plan2"/>
      <sheetName val="LASTR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36617</v>
          </cell>
          <cell r="E4">
            <v>1.5416110000000001</v>
          </cell>
          <cell r="F4" t="str">
            <v>SÁBADO</v>
          </cell>
        </row>
        <row r="5">
          <cell r="D5">
            <v>36616</v>
          </cell>
          <cell r="E5">
            <v>1.5413749999999999</v>
          </cell>
          <cell r="F5" t="str">
            <v>SEXTA-FEIRA</v>
          </cell>
        </row>
        <row r="6">
          <cell r="D6">
            <v>36615</v>
          </cell>
          <cell r="E6">
            <v>1.541139</v>
          </cell>
          <cell r="F6" t="str">
            <v>QUINTA-FEIRA</v>
          </cell>
        </row>
        <row r="7">
          <cell r="D7">
            <v>37943</v>
          </cell>
          <cell r="E7">
            <v>1.5409029999999999</v>
          </cell>
          <cell r="F7" t="str">
            <v>Terça-Feira</v>
          </cell>
          <cell r="G7">
            <v>2</v>
          </cell>
          <cell r="J7">
            <v>1</v>
          </cell>
        </row>
        <row r="8">
          <cell r="D8">
            <v>37942</v>
          </cell>
          <cell r="E8">
            <v>1.540667</v>
          </cell>
          <cell r="F8" t="str">
            <v>Segunda-Feria</v>
          </cell>
          <cell r="G8">
            <v>1</v>
          </cell>
          <cell r="J8">
            <v>2</v>
          </cell>
        </row>
        <row r="9">
          <cell r="D9">
            <v>37941</v>
          </cell>
          <cell r="E9">
            <v>1.5404310000000001</v>
          </cell>
          <cell r="F9" t="str">
            <v>Domingo</v>
          </cell>
          <cell r="G9">
            <v>7</v>
          </cell>
          <cell r="J9">
            <v>3</v>
          </cell>
        </row>
        <row r="10">
          <cell r="D10">
            <v>37940</v>
          </cell>
          <cell r="E10">
            <v>1.540195</v>
          </cell>
          <cell r="F10" t="str">
            <v>Sábado</v>
          </cell>
          <cell r="G10">
            <v>6</v>
          </cell>
          <cell r="J10">
            <v>4</v>
          </cell>
        </row>
        <row r="11">
          <cell r="D11">
            <v>37939</v>
          </cell>
          <cell r="E11">
            <v>1.5399590000000001</v>
          </cell>
          <cell r="F11" t="str">
            <v>Sexta-feira</v>
          </cell>
          <cell r="G11">
            <v>5</v>
          </cell>
          <cell r="J11">
            <v>5</v>
          </cell>
        </row>
        <row r="12">
          <cell r="D12">
            <v>37938</v>
          </cell>
          <cell r="E12">
            <v>1.539723</v>
          </cell>
          <cell r="F12" t="str">
            <v>Quinta-feira</v>
          </cell>
          <cell r="G12">
            <v>4</v>
          </cell>
          <cell r="J12">
            <v>6</v>
          </cell>
        </row>
        <row r="13">
          <cell r="D13">
            <v>37937</v>
          </cell>
          <cell r="E13">
            <v>1.539488</v>
          </cell>
          <cell r="F13" t="str">
            <v>Quarta-Feira</v>
          </cell>
          <cell r="G13">
            <v>3</v>
          </cell>
          <cell r="J13">
            <v>7</v>
          </cell>
        </row>
        <row r="14">
          <cell r="D14">
            <v>37936</v>
          </cell>
          <cell r="E14">
            <v>1.539253</v>
          </cell>
          <cell r="F14" t="str">
            <v>Terça-Feira</v>
          </cell>
          <cell r="G14">
            <v>2</v>
          </cell>
        </row>
        <row r="15">
          <cell r="D15">
            <v>37935</v>
          </cell>
          <cell r="E15">
            <v>1.539018</v>
          </cell>
          <cell r="F15" t="str">
            <v>Segunda-Feria</v>
          </cell>
          <cell r="G15">
            <v>1</v>
          </cell>
        </row>
        <row r="16">
          <cell r="D16">
            <v>37934</v>
          </cell>
          <cell r="E16">
            <v>1.538783</v>
          </cell>
          <cell r="F16" t="str">
            <v>Domingo</v>
          </cell>
          <cell r="G16">
            <v>7</v>
          </cell>
        </row>
        <row r="17">
          <cell r="D17">
            <v>37933</v>
          </cell>
          <cell r="E17">
            <v>1.538548</v>
          </cell>
          <cell r="F17" t="str">
            <v>Sábado</v>
          </cell>
          <cell r="G17">
            <v>6</v>
          </cell>
        </row>
        <row r="18">
          <cell r="D18">
            <v>37932</v>
          </cell>
          <cell r="E18">
            <v>1.538313</v>
          </cell>
          <cell r="F18" t="str">
            <v>Sexta-feira</v>
          </cell>
          <cell r="G18">
            <v>5</v>
          </cell>
        </row>
        <row r="19">
          <cell r="D19">
            <v>37931</v>
          </cell>
          <cell r="E19">
            <v>1.5380780000000001</v>
          </cell>
          <cell r="F19" t="str">
            <v>Quinta-feira</v>
          </cell>
          <cell r="G19">
            <v>4</v>
          </cell>
        </row>
        <row r="20">
          <cell r="D20">
            <v>37930</v>
          </cell>
          <cell r="E20">
            <v>1.5378430000000001</v>
          </cell>
          <cell r="F20" t="str">
            <v>Quarta-Feira</v>
          </cell>
          <cell r="G20">
            <v>3</v>
          </cell>
        </row>
        <row r="21">
          <cell r="D21">
            <v>37929</v>
          </cell>
          <cell r="E21">
            <v>1.5376080000000001</v>
          </cell>
          <cell r="F21" t="str">
            <v>Terça-Feira</v>
          </cell>
          <cell r="G21">
            <v>2</v>
          </cell>
        </row>
        <row r="22">
          <cell r="D22">
            <v>37928</v>
          </cell>
          <cell r="E22">
            <v>1.5373730000000001</v>
          </cell>
          <cell r="F22" t="str">
            <v>Segunda-Feria</v>
          </cell>
          <cell r="G22">
            <v>1</v>
          </cell>
        </row>
        <row r="23">
          <cell r="D23">
            <v>37927</v>
          </cell>
          <cell r="E23">
            <v>1.5371379999999999</v>
          </cell>
          <cell r="F23" t="str">
            <v>Domingo</v>
          </cell>
          <cell r="G23">
            <v>7</v>
          </cell>
        </row>
        <row r="24">
          <cell r="D24">
            <v>37926</v>
          </cell>
          <cell r="E24">
            <v>1.5369029999999999</v>
          </cell>
          <cell r="F24" t="str">
            <v>Sábado</v>
          </cell>
          <cell r="G24">
            <v>6</v>
          </cell>
        </row>
        <row r="25">
          <cell r="D25">
            <v>37925</v>
          </cell>
          <cell r="E25">
            <v>1.5366679999999999</v>
          </cell>
          <cell r="F25" t="str">
            <v>Sexta-feira</v>
          </cell>
          <cell r="G25">
            <v>5</v>
          </cell>
        </row>
        <row r="26">
          <cell r="D26">
            <v>37924</v>
          </cell>
          <cell r="E26">
            <v>1.5364329999999999</v>
          </cell>
          <cell r="F26" t="str">
            <v>Quinta-feira</v>
          </cell>
          <cell r="G26">
            <v>4</v>
          </cell>
        </row>
        <row r="27">
          <cell r="D27">
            <v>37923</v>
          </cell>
          <cell r="E27">
            <v>1.536198</v>
          </cell>
          <cell r="F27" t="str">
            <v>Quarta-Feira</v>
          </cell>
          <cell r="G27">
            <v>3</v>
          </cell>
        </row>
        <row r="28">
          <cell r="D28">
            <v>37922</v>
          </cell>
          <cell r="E28">
            <v>1.535963</v>
          </cell>
          <cell r="F28" t="str">
            <v>Terça-Feira</v>
          </cell>
          <cell r="G28">
            <v>2</v>
          </cell>
        </row>
        <row r="29">
          <cell r="D29">
            <v>37921</v>
          </cell>
          <cell r="E29">
            <v>1.535728</v>
          </cell>
          <cell r="F29" t="str">
            <v>Segunda-Feria</v>
          </cell>
          <cell r="G29">
            <v>1</v>
          </cell>
        </row>
        <row r="30">
          <cell r="D30">
            <v>37920</v>
          </cell>
          <cell r="E30">
            <v>1.535493</v>
          </cell>
          <cell r="F30" t="str">
            <v>Domingo</v>
          </cell>
          <cell r="G30">
            <v>7</v>
          </cell>
        </row>
        <row r="31">
          <cell r="D31">
            <v>37919</v>
          </cell>
          <cell r="E31">
            <v>1.535258</v>
          </cell>
          <cell r="F31" t="str">
            <v>Sábado</v>
          </cell>
          <cell r="G31">
            <v>6</v>
          </cell>
        </row>
        <row r="32">
          <cell r="D32">
            <v>37918</v>
          </cell>
          <cell r="E32">
            <v>1.535023</v>
          </cell>
          <cell r="F32" t="str">
            <v>Sexta-feira</v>
          </cell>
          <cell r="G32">
            <v>5</v>
          </cell>
        </row>
        <row r="33">
          <cell r="D33">
            <v>37917</v>
          </cell>
          <cell r="E33">
            <v>1.534788</v>
          </cell>
          <cell r="F33" t="str">
            <v>Quinta-feira</v>
          </cell>
          <cell r="G33">
            <v>4</v>
          </cell>
        </row>
        <row r="34">
          <cell r="D34">
            <v>37916</v>
          </cell>
          <cell r="E34">
            <v>1.5345530000000001</v>
          </cell>
          <cell r="F34" t="str">
            <v>Quarta-Feira</v>
          </cell>
          <cell r="G34">
            <v>3</v>
          </cell>
        </row>
        <row r="35">
          <cell r="D35">
            <v>37915</v>
          </cell>
          <cell r="E35">
            <v>1.5343180000000001</v>
          </cell>
          <cell r="F35" t="str">
            <v>Terça-Feira</v>
          </cell>
          <cell r="G35">
            <v>2</v>
          </cell>
        </row>
        <row r="36">
          <cell r="D36">
            <v>37914</v>
          </cell>
          <cell r="E36">
            <v>1.5340830000000001</v>
          </cell>
          <cell r="F36" t="str">
            <v>Segunda-Feria</v>
          </cell>
          <cell r="G36">
            <v>1</v>
          </cell>
        </row>
        <row r="37">
          <cell r="D37">
            <v>37913</v>
          </cell>
          <cell r="E37">
            <v>1.5338480000000001</v>
          </cell>
          <cell r="F37" t="str">
            <v>Domingo</v>
          </cell>
          <cell r="G37">
            <v>7</v>
          </cell>
        </row>
        <row r="38">
          <cell r="D38">
            <v>37912</v>
          </cell>
          <cell r="E38">
            <v>1.5336129999999999</v>
          </cell>
          <cell r="F38" t="str">
            <v>Sábado</v>
          </cell>
          <cell r="G38">
            <v>6</v>
          </cell>
        </row>
        <row r="39">
          <cell r="D39">
            <v>37911</v>
          </cell>
          <cell r="E39">
            <v>1.5333779999999999</v>
          </cell>
          <cell r="F39" t="str">
            <v>Sexta-feira</v>
          </cell>
          <cell r="G39">
            <v>5</v>
          </cell>
        </row>
        <row r="40">
          <cell r="D40">
            <v>37910</v>
          </cell>
          <cell r="E40">
            <v>1.5331429999999999</v>
          </cell>
          <cell r="F40" t="str">
            <v>Quinta-feira</v>
          </cell>
          <cell r="G40">
            <v>4</v>
          </cell>
        </row>
        <row r="41">
          <cell r="D41">
            <v>37909</v>
          </cell>
          <cell r="E41">
            <v>1.5329090000000001</v>
          </cell>
          <cell r="F41" t="str">
            <v>Quarta-Feira</v>
          </cell>
          <cell r="G41">
            <v>3</v>
          </cell>
        </row>
        <row r="42">
          <cell r="D42">
            <v>37908</v>
          </cell>
          <cell r="E42">
            <v>1.532675</v>
          </cell>
          <cell r="F42" t="str">
            <v>Terça-Feira</v>
          </cell>
          <cell r="G42">
            <v>2</v>
          </cell>
        </row>
        <row r="43">
          <cell r="D43">
            <v>37907</v>
          </cell>
          <cell r="E43">
            <v>1.5324409999999999</v>
          </cell>
          <cell r="F43" t="str">
            <v>Segunda-Feria</v>
          </cell>
          <cell r="G43">
            <v>1</v>
          </cell>
        </row>
        <row r="44">
          <cell r="D44">
            <v>37906</v>
          </cell>
          <cell r="E44">
            <v>1.5322070000000001</v>
          </cell>
          <cell r="F44" t="str">
            <v>Domingo</v>
          </cell>
          <cell r="G44">
            <v>7</v>
          </cell>
        </row>
        <row r="45">
          <cell r="D45">
            <v>37905</v>
          </cell>
          <cell r="E45">
            <v>1.531973</v>
          </cell>
          <cell r="F45" t="str">
            <v>Sábado</v>
          </cell>
          <cell r="G45">
            <v>6</v>
          </cell>
        </row>
        <row r="46">
          <cell r="D46">
            <v>37904</v>
          </cell>
          <cell r="E46">
            <v>1.531739</v>
          </cell>
          <cell r="F46" t="str">
            <v>Sexta-feira</v>
          </cell>
          <cell r="G46">
            <v>5</v>
          </cell>
        </row>
        <row r="47">
          <cell r="D47">
            <v>37903</v>
          </cell>
          <cell r="E47">
            <v>1.5315049999999999</v>
          </cell>
          <cell r="F47" t="str">
            <v>Quinta-feira</v>
          </cell>
          <cell r="G47">
            <v>4</v>
          </cell>
        </row>
        <row r="48">
          <cell r="D48">
            <v>37902</v>
          </cell>
          <cell r="E48">
            <v>1.531271</v>
          </cell>
          <cell r="F48" t="str">
            <v>Quarta-Feira</v>
          </cell>
          <cell r="G48">
            <v>3</v>
          </cell>
        </row>
        <row r="49">
          <cell r="D49">
            <v>37901</v>
          </cell>
          <cell r="E49">
            <v>1.531037</v>
          </cell>
          <cell r="F49" t="str">
            <v>Terça-Feira</v>
          </cell>
          <cell r="G49">
            <v>2</v>
          </cell>
        </row>
        <row r="50">
          <cell r="D50">
            <v>37900</v>
          </cell>
          <cell r="E50">
            <v>1.5308029999999999</v>
          </cell>
          <cell r="F50" t="str">
            <v>Segunda-Feria</v>
          </cell>
          <cell r="G50">
            <v>1</v>
          </cell>
        </row>
        <row r="51">
          <cell r="D51">
            <v>37899</v>
          </cell>
          <cell r="E51">
            <v>1.5305690000000001</v>
          </cell>
          <cell r="F51" t="str">
            <v>Domingo</v>
          </cell>
          <cell r="G51">
            <v>7</v>
          </cell>
        </row>
        <row r="52">
          <cell r="D52">
            <v>37898</v>
          </cell>
          <cell r="E52">
            <v>1.530335</v>
          </cell>
          <cell r="F52" t="str">
            <v>Sábado</v>
          </cell>
          <cell r="G52">
            <v>6</v>
          </cell>
        </row>
        <row r="53">
          <cell r="D53">
            <v>37897</v>
          </cell>
          <cell r="E53">
            <v>1.5301009999999999</v>
          </cell>
          <cell r="F53" t="str">
            <v>Sexta-feira</v>
          </cell>
          <cell r="G53">
            <v>5</v>
          </cell>
        </row>
        <row r="54">
          <cell r="D54">
            <v>37896</v>
          </cell>
          <cell r="E54">
            <v>1.5298670000000001</v>
          </cell>
          <cell r="F54" t="str">
            <v>Quinta-feira</v>
          </cell>
          <cell r="G54">
            <v>4</v>
          </cell>
        </row>
        <row r="55">
          <cell r="D55">
            <v>37895</v>
          </cell>
          <cell r="E55">
            <v>1.529633</v>
          </cell>
          <cell r="F55" t="str">
            <v>Quarta-Feira</v>
          </cell>
          <cell r="G55">
            <v>3</v>
          </cell>
        </row>
        <row r="56">
          <cell r="D56">
            <v>37894</v>
          </cell>
          <cell r="E56">
            <v>1.529399</v>
          </cell>
          <cell r="F56" t="str">
            <v>Terça-Feira</v>
          </cell>
          <cell r="G56">
            <v>2</v>
          </cell>
        </row>
        <row r="57">
          <cell r="D57">
            <v>37893</v>
          </cell>
          <cell r="E57">
            <v>1.5291650000000001</v>
          </cell>
          <cell r="F57" t="str">
            <v>Segunda-Feria</v>
          </cell>
          <cell r="G57">
            <v>1</v>
          </cell>
        </row>
        <row r="58">
          <cell r="D58">
            <v>37892</v>
          </cell>
          <cell r="E58">
            <v>1.528931</v>
          </cell>
          <cell r="F58" t="str">
            <v>Domingo</v>
          </cell>
          <cell r="G58">
            <v>7</v>
          </cell>
        </row>
        <row r="59">
          <cell r="D59">
            <v>37891</v>
          </cell>
          <cell r="E59">
            <v>1.528697</v>
          </cell>
          <cell r="F59" t="str">
            <v>Sábado</v>
          </cell>
          <cell r="G59">
            <v>6</v>
          </cell>
        </row>
        <row r="60">
          <cell r="D60">
            <v>37890</v>
          </cell>
          <cell r="E60">
            <v>1.5284629999999999</v>
          </cell>
          <cell r="F60" t="str">
            <v>Sexta-feira</v>
          </cell>
          <cell r="G60">
            <v>5</v>
          </cell>
        </row>
        <row r="61">
          <cell r="D61">
            <v>37889</v>
          </cell>
          <cell r="E61">
            <v>1.5282290000000001</v>
          </cell>
          <cell r="F61" t="str">
            <v>Quinta-feira</v>
          </cell>
          <cell r="G61">
            <v>4</v>
          </cell>
        </row>
        <row r="62">
          <cell r="D62">
            <v>37888</v>
          </cell>
          <cell r="E62">
            <v>1.527995</v>
          </cell>
          <cell r="F62" t="str">
            <v>Quarta-Feira</v>
          </cell>
          <cell r="G62">
            <v>3</v>
          </cell>
        </row>
        <row r="63">
          <cell r="D63">
            <v>37887</v>
          </cell>
          <cell r="E63">
            <v>1.5277609999999999</v>
          </cell>
          <cell r="F63" t="str">
            <v>Terça-Feira</v>
          </cell>
          <cell r="G63">
            <v>2</v>
          </cell>
        </row>
        <row r="64">
          <cell r="D64">
            <v>37886</v>
          </cell>
          <cell r="E64">
            <v>1.5275270000000001</v>
          </cell>
          <cell r="F64" t="str">
            <v>Segunda-Feria</v>
          </cell>
          <cell r="G64">
            <v>1</v>
          </cell>
        </row>
        <row r="65">
          <cell r="D65">
            <v>37885</v>
          </cell>
          <cell r="E65">
            <v>1.527293</v>
          </cell>
          <cell r="F65" t="str">
            <v>Domingo</v>
          </cell>
          <cell r="G65">
            <v>7</v>
          </cell>
        </row>
        <row r="66">
          <cell r="D66">
            <v>37884</v>
          </cell>
          <cell r="E66">
            <v>1.5270589999999999</v>
          </cell>
          <cell r="F66" t="str">
            <v>Sábado</v>
          </cell>
          <cell r="G66">
            <v>6</v>
          </cell>
        </row>
        <row r="67">
          <cell r="D67">
            <v>37883</v>
          </cell>
          <cell r="E67">
            <v>1.5268250000000001</v>
          </cell>
          <cell r="F67" t="str">
            <v>Sexta-feira</v>
          </cell>
          <cell r="G67">
            <v>5</v>
          </cell>
        </row>
        <row r="68">
          <cell r="D68">
            <v>37882</v>
          </cell>
          <cell r="E68">
            <v>1.526591</v>
          </cell>
          <cell r="F68" t="str">
            <v>Quinta-feira</v>
          </cell>
          <cell r="G68">
            <v>4</v>
          </cell>
        </row>
        <row r="69">
          <cell r="D69">
            <v>37881</v>
          </cell>
          <cell r="E69">
            <v>1.5263580000000001</v>
          </cell>
          <cell r="F69" t="str">
            <v>Quarta-Feira</v>
          </cell>
          <cell r="G69">
            <v>3</v>
          </cell>
        </row>
        <row r="70">
          <cell r="D70">
            <v>37880</v>
          </cell>
          <cell r="E70">
            <v>1.526125</v>
          </cell>
          <cell r="F70" t="str">
            <v>Terça-Feira</v>
          </cell>
          <cell r="G70">
            <v>2</v>
          </cell>
        </row>
        <row r="71">
          <cell r="D71">
            <v>37879</v>
          </cell>
          <cell r="E71">
            <v>1.525892</v>
          </cell>
          <cell r="F71" t="str">
            <v>Segunda-Feria</v>
          </cell>
          <cell r="G71">
            <v>1</v>
          </cell>
        </row>
        <row r="72">
          <cell r="D72">
            <v>37878</v>
          </cell>
          <cell r="E72">
            <v>1.5256590000000001</v>
          </cell>
          <cell r="F72" t="str">
            <v>Domingo</v>
          </cell>
          <cell r="G72">
            <v>7</v>
          </cell>
        </row>
        <row r="73">
          <cell r="D73">
            <v>37877</v>
          </cell>
          <cell r="E73">
            <v>1.5254259999999999</v>
          </cell>
          <cell r="F73" t="str">
            <v>Sábado</v>
          </cell>
          <cell r="G73">
            <v>6</v>
          </cell>
        </row>
        <row r="74">
          <cell r="D74">
            <v>37876</v>
          </cell>
          <cell r="E74">
            <v>1.525193</v>
          </cell>
          <cell r="F74" t="str">
            <v>Sexta-feira</v>
          </cell>
          <cell r="G74">
            <v>5</v>
          </cell>
        </row>
        <row r="75">
          <cell r="D75">
            <v>37875</v>
          </cell>
          <cell r="E75">
            <v>1.5249600000000001</v>
          </cell>
          <cell r="F75" t="str">
            <v>Quinta-feira</v>
          </cell>
          <cell r="G75">
            <v>4</v>
          </cell>
        </row>
        <row r="76">
          <cell r="D76">
            <v>37874</v>
          </cell>
          <cell r="E76">
            <v>1.5247269999999999</v>
          </cell>
          <cell r="F76" t="str">
            <v>Quarta-Feira</v>
          </cell>
          <cell r="G76">
            <v>3</v>
          </cell>
        </row>
        <row r="77">
          <cell r="D77">
            <v>37873</v>
          </cell>
          <cell r="E77">
            <v>1.524494</v>
          </cell>
          <cell r="F77" t="str">
            <v>Terça-Feira</v>
          </cell>
          <cell r="G77">
            <v>2</v>
          </cell>
        </row>
        <row r="78">
          <cell r="D78">
            <v>37872</v>
          </cell>
          <cell r="E78">
            <v>1.5242610000000001</v>
          </cell>
          <cell r="F78" t="str">
            <v>Segunda-Feria</v>
          </cell>
          <cell r="G78">
            <v>1</v>
          </cell>
        </row>
        <row r="79">
          <cell r="D79">
            <v>37871</v>
          </cell>
          <cell r="E79">
            <v>1.5240279999999999</v>
          </cell>
          <cell r="F79" t="str">
            <v>Domingo</v>
          </cell>
          <cell r="G79">
            <v>7</v>
          </cell>
        </row>
        <row r="80">
          <cell r="D80">
            <v>37870</v>
          </cell>
          <cell r="E80">
            <v>1.523795</v>
          </cell>
          <cell r="F80" t="str">
            <v>Sábado</v>
          </cell>
          <cell r="G80">
            <v>6</v>
          </cell>
        </row>
        <row r="81">
          <cell r="D81">
            <v>37869</v>
          </cell>
          <cell r="E81">
            <v>1.5235620000000001</v>
          </cell>
          <cell r="F81" t="str">
            <v>Sexta-feira</v>
          </cell>
          <cell r="G81">
            <v>5</v>
          </cell>
        </row>
        <row r="82">
          <cell r="D82">
            <v>37868</v>
          </cell>
          <cell r="E82">
            <v>1.5233289999999999</v>
          </cell>
          <cell r="F82" t="str">
            <v>Quinta-feira</v>
          </cell>
          <cell r="G82">
            <v>4</v>
          </cell>
        </row>
        <row r="83">
          <cell r="D83">
            <v>37867</v>
          </cell>
          <cell r="E83">
            <v>1.523096</v>
          </cell>
          <cell r="F83" t="str">
            <v>Quarta-Feira</v>
          </cell>
          <cell r="G83">
            <v>3</v>
          </cell>
        </row>
        <row r="84">
          <cell r="D84">
            <v>37866</v>
          </cell>
          <cell r="E84">
            <v>1.5228630000000001</v>
          </cell>
          <cell r="F84" t="str">
            <v>Terça-Feira</v>
          </cell>
          <cell r="G84">
            <v>2</v>
          </cell>
        </row>
        <row r="85">
          <cell r="D85">
            <v>37865</v>
          </cell>
          <cell r="E85">
            <v>1.5226299999999999</v>
          </cell>
          <cell r="F85" t="str">
            <v>Segunda-Feria</v>
          </cell>
          <cell r="G85">
            <v>1</v>
          </cell>
        </row>
        <row r="86">
          <cell r="D86">
            <v>37864</v>
          </cell>
          <cell r="E86">
            <v>1.522397</v>
          </cell>
          <cell r="F86" t="str">
            <v>Domingo</v>
          </cell>
          <cell r="G86">
            <v>7</v>
          </cell>
        </row>
        <row r="87">
          <cell r="D87">
            <v>37863</v>
          </cell>
          <cell r="E87">
            <v>1.5221640000000001</v>
          </cell>
          <cell r="F87" t="str">
            <v>Sábado</v>
          </cell>
          <cell r="G87">
            <v>6</v>
          </cell>
        </row>
        <row r="88">
          <cell r="D88">
            <v>37862</v>
          </cell>
          <cell r="E88">
            <v>1.5219309999999999</v>
          </cell>
          <cell r="F88" t="str">
            <v>Sexta-feira</v>
          </cell>
          <cell r="G88">
            <v>5</v>
          </cell>
        </row>
        <row r="89">
          <cell r="D89">
            <v>37861</v>
          </cell>
          <cell r="E89">
            <v>1.521698</v>
          </cell>
          <cell r="F89" t="str">
            <v>Quinta-feira</v>
          </cell>
          <cell r="G89">
            <v>4</v>
          </cell>
        </row>
        <row r="90">
          <cell r="D90">
            <v>37860</v>
          </cell>
          <cell r="E90">
            <v>1.5214650000000001</v>
          </cell>
          <cell r="F90" t="str">
            <v>Quarta-Feira</v>
          </cell>
          <cell r="G90">
            <v>3</v>
          </cell>
        </row>
        <row r="91">
          <cell r="D91">
            <v>37859</v>
          </cell>
          <cell r="E91">
            <v>1.5212319999999999</v>
          </cell>
          <cell r="F91" t="str">
            <v>Terça-Feira</v>
          </cell>
          <cell r="G91">
            <v>2</v>
          </cell>
        </row>
        <row r="92">
          <cell r="D92">
            <v>37858</v>
          </cell>
          <cell r="E92">
            <v>1.520999</v>
          </cell>
          <cell r="F92" t="str">
            <v>Segunda-Feria</v>
          </cell>
          <cell r="G92">
            <v>1</v>
          </cell>
        </row>
        <row r="93">
          <cell r="D93">
            <v>37857</v>
          </cell>
          <cell r="E93">
            <v>1.5207660000000001</v>
          </cell>
          <cell r="F93" t="str">
            <v>Domingo</v>
          </cell>
          <cell r="G93">
            <v>7</v>
          </cell>
        </row>
        <row r="94">
          <cell r="D94">
            <v>37856</v>
          </cell>
          <cell r="E94">
            <v>1.5205329999999999</v>
          </cell>
          <cell r="F94" t="str">
            <v>Sábado</v>
          </cell>
          <cell r="G94">
            <v>6</v>
          </cell>
        </row>
        <row r="95">
          <cell r="D95">
            <v>37855</v>
          </cell>
          <cell r="E95">
            <v>1.5203</v>
          </cell>
          <cell r="F95" t="str">
            <v>Sexta-feira</v>
          </cell>
          <cell r="G95">
            <v>5</v>
          </cell>
        </row>
        <row r="96">
          <cell r="D96">
            <v>37854</v>
          </cell>
          <cell r="E96">
            <v>1.520049</v>
          </cell>
          <cell r="F96" t="str">
            <v>Quinta-feira</v>
          </cell>
          <cell r="G96">
            <v>4</v>
          </cell>
        </row>
        <row r="97">
          <cell r="D97">
            <v>37853</v>
          </cell>
          <cell r="E97">
            <v>1.519798</v>
          </cell>
          <cell r="F97" t="str">
            <v>Quarta-Feira</v>
          </cell>
          <cell r="G97">
            <v>3</v>
          </cell>
        </row>
        <row r="98">
          <cell r="D98">
            <v>37852</v>
          </cell>
          <cell r="E98">
            <v>1.519547</v>
          </cell>
          <cell r="F98" t="str">
            <v>Terça-Feira</v>
          </cell>
          <cell r="G98">
            <v>2</v>
          </cell>
        </row>
        <row r="99">
          <cell r="D99">
            <v>37851</v>
          </cell>
          <cell r="E99">
            <v>1.519296</v>
          </cell>
          <cell r="F99" t="str">
            <v>Segunda-Feria</v>
          </cell>
          <cell r="G99">
            <v>1</v>
          </cell>
        </row>
        <row r="100">
          <cell r="D100">
            <v>37850</v>
          </cell>
          <cell r="E100">
            <v>1.519045</v>
          </cell>
          <cell r="F100" t="str">
            <v>Domingo</v>
          </cell>
          <cell r="G100">
            <v>7</v>
          </cell>
        </row>
        <row r="101">
          <cell r="D101">
            <v>37849</v>
          </cell>
          <cell r="E101">
            <v>1.518794</v>
          </cell>
          <cell r="F101" t="str">
            <v>Sábado</v>
          </cell>
          <cell r="G101">
            <v>6</v>
          </cell>
        </row>
        <row r="102">
          <cell r="D102">
            <v>37848</v>
          </cell>
          <cell r="E102">
            <v>1.518543</v>
          </cell>
          <cell r="F102" t="str">
            <v>Sexta-feira</v>
          </cell>
          <cell r="G102">
            <v>5</v>
          </cell>
        </row>
        <row r="103">
          <cell r="D103">
            <v>37847</v>
          </cell>
          <cell r="E103">
            <v>1.518292</v>
          </cell>
          <cell r="F103" t="str">
            <v>Quinta-feira</v>
          </cell>
          <cell r="G103">
            <v>4</v>
          </cell>
        </row>
        <row r="104">
          <cell r="D104">
            <v>37846</v>
          </cell>
          <cell r="E104">
            <v>1.518041</v>
          </cell>
          <cell r="F104" t="str">
            <v>Quarta-Feira</v>
          </cell>
          <cell r="G104">
            <v>3</v>
          </cell>
        </row>
        <row r="105">
          <cell r="D105">
            <v>37845</v>
          </cell>
          <cell r="E105">
            <v>1.51779</v>
          </cell>
          <cell r="F105" t="str">
            <v>Terça-Feira</v>
          </cell>
          <cell r="G105">
            <v>2</v>
          </cell>
        </row>
        <row r="106">
          <cell r="D106">
            <v>37844</v>
          </cell>
          <cell r="E106">
            <v>1.517539</v>
          </cell>
          <cell r="F106" t="str">
            <v>Segunda-Feria</v>
          </cell>
          <cell r="G106">
            <v>1</v>
          </cell>
        </row>
        <row r="107">
          <cell r="D107">
            <v>37843</v>
          </cell>
          <cell r="E107">
            <v>1.517288</v>
          </cell>
          <cell r="F107" t="str">
            <v>Domingo</v>
          </cell>
          <cell r="G107">
            <v>7</v>
          </cell>
        </row>
        <row r="108">
          <cell r="D108">
            <v>37842</v>
          </cell>
          <cell r="E108">
            <v>1.517037</v>
          </cell>
          <cell r="F108" t="str">
            <v>Sábado</v>
          </cell>
          <cell r="G108">
            <v>6</v>
          </cell>
        </row>
        <row r="109">
          <cell r="D109">
            <v>37841</v>
          </cell>
          <cell r="E109">
            <v>1.516786</v>
          </cell>
          <cell r="F109" t="str">
            <v>Sexta-feira</v>
          </cell>
          <cell r="G109">
            <v>5</v>
          </cell>
        </row>
        <row r="110">
          <cell r="D110">
            <v>37840</v>
          </cell>
          <cell r="E110">
            <v>1.516535</v>
          </cell>
          <cell r="F110" t="str">
            <v>Quinta-feira</v>
          </cell>
          <cell r="G110">
            <v>4</v>
          </cell>
        </row>
        <row r="111">
          <cell r="D111">
            <v>37839</v>
          </cell>
          <cell r="E111">
            <v>1.516284</v>
          </cell>
          <cell r="F111" t="str">
            <v>Quarta-Feira</v>
          </cell>
          <cell r="G111">
            <v>3</v>
          </cell>
        </row>
        <row r="112">
          <cell r="D112">
            <v>37838</v>
          </cell>
          <cell r="E112">
            <v>1.516033</v>
          </cell>
          <cell r="F112" t="str">
            <v>Terça-Feira</v>
          </cell>
          <cell r="G112">
            <v>2</v>
          </cell>
        </row>
        <row r="113">
          <cell r="D113">
            <v>37837</v>
          </cell>
          <cell r="E113">
            <v>1.515782</v>
          </cell>
          <cell r="F113" t="str">
            <v>Segunda-Feria</v>
          </cell>
          <cell r="G113">
            <v>1</v>
          </cell>
        </row>
        <row r="114">
          <cell r="D114">
            <v>37836</v>
          </cell>
          <cell r="E114">
            <v>1.515531</v>
          </cell>
          <cell r="F114" t="str">
            <v>Domingo</v>
          </cell>
          <cell r="G114">
            <v>7</v>
          </cell>
        </row>
        <row r="115">
          <cell r="D115">
            <v>37835</v>
          </cell>
          <cell r="E115">
            <v>1.51528</v>
          </cell>
          <cell r="F115" t="str">
            <v>Sábado</v>
          </cell>
          <cell r="G115">
            <v>6</v>
          </cell>
        </row>
        <row r="116">
          <cell r="D116">
            <v>37834</v>
          </cell>
          <cell r="E116">
            <v>1.5150300000000001</v>
          </cell>
          <cell r="F116" t="str">
            <v>Sexta-feira</v>
          </cell>
          <cell r="G116">
            <v>5</v>
          </cell>
        </row>
        <row r="117">
          <cell r="D117">
            <v>37833</v>
          </cell>
          <cell r="E117">
            <v>1.51478</v>
          </cell>
          <cell r="F117" t="str">
            <v>Quinta-feira</v>
          </cell>
          <cell r="G117">
            <v>4</v>
          </cell>
        </row>
        <row r="118">
          <cell r="D118">
            <v>37832</v>
          </cell>
          <cell r="E118">
            <v>1.5145299999999999</v>
          </cell>
          <cell r="F118" t="str">
            <v>Quarta-Feira</v>
          </cell>
          <cell r="G118">
            <v>3</v>
          </cell>
        </row>
        <row r="119">
          <cell r="D119">
            <v>37831</v>
          </cell>
          <cell r="E119">
            <v>1.5142800000000001</v>
          </cell>
          <cell r="F119" t="str">
            <v>Terça-Feira</v>
          </cell>
          <cell r="G119">
            <v>2</v>
          </cell>
        </row>
        <row r="120">
          <cell r="D120">
            <v>37830</v>
          </cell>
          <cell r="E120">
            <v>1.51403</v>
          </cell>
          <cell r="F120" t="str">
            <v>Segunda-Feria</v>
          </cell>
          <cell r="G120">
            <v>1</v>
          </cell>
        </row>
        <row r="121">
          <cell r="D121">
            <v>37829</v>
          </cell>
          <cell r="E121">
            <v>1.5137799999999999</v>
          </cell>
          <cell r="F121" t="str">
            <v>Domingo</v>
          </cell>
          <cell r="G121">
            <v>7</v>
          </cell>
        </row>
        <row r="122">
          <cell r="D122">
            <v>37828</v>
          </cell>
          <cell r="E122">
            <v>1.51353</v>
          </cell>
          <cell r="F122" t="str">
            <v>Sábado</v>
          </cell>
          <cell r="G122">
            <v>6</v>
          </cell>
        </row>
        <row r="123">
          <cell r="D123">
            <v>37827</v>
          </cell>
          <cell r="E123">
            <v>1.51328</v>
          </cell>
          <cell r="F123" t="str">
            <v>Sexta-feira</v>
          </cell>
          <cell r="G123">
            <v>5</v>
          </cell>
        </row>
        <row r="124">
          <cell r="D124">
            <v>37826</v>
          </cell>
          <cell r="E124">
            <v>1.5130300000000001</v>
          </cell>
          <cell r="F124" t="str">
            <v>Quinta-feira</v>
          </cell>
          <cell r="G124">
            <v>4</v>
          </cell>
        </row>
        <row r="125">
          <cell r="D125">
            <v>37825</v>
          </cell>
          <cell r="E125">
            <v>1.51278</v>
          </cell>
          <cell r="F125" t="str">
            <v>Quarta-Feira</v>
          </cell>
          <cell r="G125">
            <v>3</v>
          </cell>
        </row>
        <row r="126">
          <cell r="D126">
            <v>37824</v>
          </cell>
          <cell r="E126">
            <v>1.5125299999999999</v>
          </cell>
          <cell r="F126" t="str">
            <v>Terça-Feira</v>
          </cell>
          <cell r="G126">
            <v>2</v>
          </cell>
        </row>
        <row r="127">
          <cell r="D127">
            <v>37823</v>
          </cell>
          <cell r="E127">
            <v>1.5122800000000001</v>
          </cell>
          <cell r="F127" t="str">
            <v>Segunda-Feria</v>
          </cell>
          <cell r="G127">
            <v>1</v>
          </cell>
        </row>
        <row r="128">
          <cell r="D128">
            <v>37822</v>
          </cell>
          <cell r="E128">
            <v>1.51203</v>
          </cell>
          <cell r="F128" t="str">
            <v>Domingo</v>
          </cell>
          <cell r="G128">
            <v>7</v>
          </cell>
        </row>
        <row r="129">
          <cell r="D129">
            <v>37821</v>
          </cell>
          <cell r="E129">
            <v>1.5117799999999999</v>
          </cell>
          <cell r="F129" t="str">
            <v>Sábado</v>
          </cell>
          <cell r="G129">
            <v>6</v>
          </cell>
        </row>
        <row r="130">
          <cell r="D130">
            <v>37820</v>
          </cell>
          <cell r="E130">
            <v>1.51153</v>
          </cell>
          <cell r="F130" t="str">
            <v>Sexta-feira</v>
          </cell>
          <cell r="G130">
            <v>5</v>
          </cell>
        </row>
        <row r="131">
          <cell r="D131">
            <v>37819</v>
          </cell>
          <cell r="E131">
            <v>1.51128</v>
          </cell>
          <cell r="F131" t="str">
            <v>Quinta-feira</v>
          </cell>
          <cell r="G131">
            <v>4</v>
          </cell>
        </row>
        <row r="132">
          <cell r="D132">
            <v>37818</v>
          </cell>
          <cell r="E132">
            <v>1.5110300000000001</v>
          </cell>
          <cell r="F132" t="str">
            <v>Quarta-Feira</v>
          </cell>
          <cell r="G132">
            <v>3</v>
          </cell>
        </row>
        <row r="133">
          <cell r="D133">
            <v>37817</v>
          </cell>
          <cell r="E133">
            <v>1.51078</v>
          </cell>
          <cell r="F133" t="str">
            <v>Terça-Feira</v>
          </cell>
          <cell r="G133">
            <v>2</v>
          </cell>
        </row>
        <row r="134">
          <cell r="D134">
            <v>37816</v>
          </cell>
          <cell r="E134">
            <v>1.5105299999999999</v>
          </cell>
          <cell r="F134" t="str">
            <v>Segunda-Feria</v>
          </cell>
          <cell r="G134">
            <v>1</v>
          </cell>
        </row>
        <row r="135">
          <cell r="D135">
            <v>37815</v>
          </cell>
          <cell r="E135">
            <v>1.5102800000000001</v>
          </cell>
          <cell r="F135" t="str">
            <v>Domingo</v>
          </cell>
          <cell r="G135">
            <v>7</v>
          </cell>
        </row>
        <row r="136">
          <cell r="D136">
            <v>37814</v>
          </cell>
          <cell r="E136">
            <v>1.51003</v>
          </cell>
          <cell r="F136" t="str">
            <v>Sábado</v>
          </cell>
          <cell r="G136">
            <v>6</v>
          </cell>
        </row>
        <row r="137">
          <cell r="D137">
            <v>37813</v>
          </cell>
          <cell r="E137">
            <v>1.5097799999999999</v>
          </cell>
          <cell r="F137" t="str">
            <v>Sexta-feira</v>
          </cell>
          <cell r="G137">
            <v>5</v>
          </cell>
        </row>
        <row r="138">
          <cell r="D138">
            <v>37812</v>
          </cell>
          <cell r="E138">
            <v>1.50953</v>
          </cell>
          <cell r="F138" t="str">
            <v>Quinta-feira</v>
          </cell>
          <cell r="G138">
            <v>4</v>
          </cell>
        </row>
        <row r="139">
          <cell r="D139">
            <v>37811</v>
          </cell>
          <cell r="E139">
            <v>1.50928</v>
          </cell>
          <cell r="F139" t="str">
            <v>Quarta-Feira</v>
          </cell>
          <cell r="G139">
            <v>3</v>
          </cell>
        </row>
        <row r="140">
          <cell r="D140">
            <v>37810</v>
          </cell>
          <cell r="E140">
            <v>1.509031</v>
          </cell>
          <cell r="F140" t="str">
            <v>Terça-Feira</v>
          </cell>
          <cell r="G140">
            <v>2</v>
          </cell>
        </row>
        <row r="141">
          <cell r="D141">
            <v>37809</v>
          </cell>
          <cell r="E141">
            <v>1.5087820000000001</v>
          </cell>
          <cell r="F141" t="str">
            <v>Segunda-Feria</v>
          </cell>
          <cell r="G141">
            <v>1</v>
          </cell>
        </row>
        <row r="142">
          <cell r="D142">
            <v>37808</v>
          </cell>
          <cell r="E142">
            <v>1.5085329999999999</v>
          </cell>
          <cell r="F142" t="str">
            <v>Domingo</v>
          </cell>
          <cell r="G142">
            <v>7</v>
          </cell>
        </row>
        <row r="143">
          <cell r="D143">
            <v>37807</v>
          </cell>
          <cell r="E143">
            <v>1.508284</v>
          </cell>
          <cell r="F143" t="str">
            <v>Sábado</v>
          </cell>
          <cell r="G143">
            <v>6</v>
          </cell>
        </row>
        <row r="144">
          <cell r="D144">
            <v>37806</v>
          </cell>
          <cell r="E144">
            <v>1.508035</v>
          </cell>
          <cell r="F144" t="str">
            <v>Sexta-feira</v>
          </cell>
          <cell r="G144">
            <v>5</v>
          </cell>
        </row>
        <row r="145">
          <cell r="D145">
            <v>37805</v>
          </cell>
          <cell r="E145">
            <v>1.5077860000000001</v>
          </cell>
          <cell r="F145" t="str">
            <v>Quinta-feira</v>
          </cell>
          <cell r="G145">
            <v>4</v>
          </cell>
        </row>
        <row r="146">
          <cell r="D146">
            <v>37804</v>
          </cell>
          <cell r="E146">
            <v>1.5075369999999999</v>
          </cell>
          <cell r="F146" t="str">
            <v>Quarta-Feira</v>
          </cell>
          <cell r="G146">
            <v>3</v>
          </cell>
        </row>
        <row r="147">
          <cell r="D147">
            <v>37803</v>
          </cell>
          <cell r="E147">
            <v>1.507288</v>
          </cell>
          <cell r="F147" t="str">
            <v>Terça-Feira</v>
          </cell>
          <cell r="G147">
            <v>2</v>
          </cell>
        </row>
        <row r="148">
          <cell r="D148">
            <v>37802</v>
          </cell>
          <cell r="E148">
            <v>1.507039</v>
          </cell>
          <cell r="F148" t="str">
            <v>Segunda-Feria</v>
          </cell>
          <cell r="G148">
            <v>1</v>
          </cell>
        </row>
        <row r="149">
          <cell r="D149">
            <v>37801</v>
          </cell>
          <cell r="E149">
            <v>1.5067900000000001</v>
          </cell>
          <cell r="F149" t="str">
            <v>Domingo</v>
          </cell>
          <cell r="G149">
            <v>7</v>
          </cell>
        </row>
        <row r="150">
          <cell r="D150">
            <v>37800</v>
          </cell>
          <cell r="E150">
            <v>1.5065409999999999</v>
          </cell>
          <cell r="F150" t="str">
            <v>Sábado</v>
          </cell>
          <cell r="G150">
            <v>6</v>
          </cell>
        </row>
        <row r="151">
          <cell r="D151">
            <v>37799</v>
          </cell>
          <cell r="E151">
            <v>1.506292</v>
          </cell>
          <cell r="F151" t="str">
            <v>Sexta-feira</v>
          </cell>
          <cell r="G151">
            <v>5</v>
          </cell>
        </row>
        <row r="152">
          <cell r="D152">
            <v>37798</v>
          </cell>
          <cell r="E152">
            <v>1.506043</v>
          </cell>
          <cell r="F152" t="str">
            <v>Quinta-feira</v>
          </cell>
          <cell r="G152">
            <v>4</v>
          </cell>
        </row>
        <row r="153">
          <cell r="D153">
            <v>37797</v>
          </cell>
          <cell r="E153">
            <v>1.5057940000000001</v>
          </cell>
          <cell r="F153" t="str">
            <v>Quarta-Feira</v>
          </cell>
          <cell r="G153">
            <v>3</v>
          </cell>
        </row>
        <row r="154">
          <cell r="D154">
            <v>37796</v>
          </cell>
          <cell r="E154">
            <v>1.5055449999999999</v>
          </cell>
          <cell r="F154" t="str">
            <v>Terça-Feira</v>
          </cell>
          <cell r="G154">
            <v>2</v>
          </cell>
        </row>
        <row r="155">
          <cell r="D155">
            <v>37795</v>
          </cell>
          <cell r="E155">
            <v>1.505296</v>
          </cell>
          <cell r="F155" t="str">
            <v>Segunda-Feria</v>
          </cell>
          <cell r="G155">
            <v>1</v>
          </cell>
        </row>
        <row r="156">
          <cell r="D156">
            <v>37794</v>
          </cell>
          <cell r="E156">
            <v>1.505047</v>
          </cell>
          <cell r="F156" t="str">
            <v>Domingo</v>
          </cell>
          <cell r="G156">
            <v>7</v>
          </cell>
        </row>
        <row r="157">
          <cell r="D157">
            <v>37793</v>
          </cell>
          <cell r="E157">
            <v>1.5047980000000001</v>
          </cell>
          <cell r="F157" t="str">
            <v>Sábado</v>
          </cell>
          <cell r="G157">
            <v>6</v>
          </cell>
        </row>
        <row r="158">
          <cell r="D158">
            <v>37792</v>
          </cell>
          <cell r="E158">
            <v>1.5045489999999999</v>
          </cell>
          <cell r="F158" t="str">
            <v>Sexta-feira</v>
          </cell>
          <cell r="G158">
            <v>5</v>
          </cell>
        </row>
        <row r="159">
          <cell r="D159">
            <v>37791</v>
          </cell>
          <cell r="E159">
            <v>1.5043</v>
          </cell>
          <cell r="F159" t="str">
            <v>Quinta-feira</v>
          </cell>
          <cell r="G159">
            <v>4</v>
          </cell>
        </row>
        <row r="160">
          <cell r="D160">
            <v>37790</v>
          </cell>
          <cell r="E160">
            <v>1.504051</v>
          </cell>
          <cell r="F160" t="str">
            <v>Quarta-Feira</v>
          </cell>
          <cell r="G160">
            <v>3</v>
          </cell>
        </row>
        <row r="161">
          <cell r="D161">
            <v>37789</v>
          </cell>
          <cell r="E161">
            <v>1.5038020000000001</v>
          </cell>
          <cell r="F161" t="str">
            <v>Terça-Feira</v>
          </cell>
          <cell r="G161">
            <v>2</v>
          </cell>
        </row>
        <row r="162">
          <cell r="D162">
            <v>37788</v>
          </cell>
          <cell r="E162">
            <v>1.5035529999999999</v>
          </cell>
          <cell r="F162" t="str">
            <v>Segunda-Feria</v>
          </cell>
          <cell r="G162">
            <v>1</v>
          </cell>
        </row>
        <row r="163">
          <cell r="D163">
            <v>37787</v>
          </cell>
          <cell r="E163">
            <v>1.503304</v>
          </cell>
          <cell r="F163" t="str">
            <v>Domingo</v>
          </cell>
          <cell r="G163">
            <v>7</v>
          </cell>
        </row>
        <row r="164">
          <cell r="D164">
            <v>37786</v>
          </cell>
          <cell r="E164">
            <v>1.503055</v>
          </cell>
          <cell r="F164" t="str">
            <v>Sábado</v>
          </cell>
          <cell r="G164">
            <v>6</v>
          </cell>
        </row>
        <row r="165">
          <cell r="D165">
            <v>37785</v>
          </cell>
          <cell r="E165">
            <v>1.502807</v>
          </cell>
          <cell r="F165" t="str">
            <v>Sexta-feira</v>
          </cell>
          <cell r="G165">
            <v>5</v>
          </cell>
        </row>
        <row r="166">
          <cell r="D166">
            <v>37784</v>
          </cell>
          <cell r="E166">
            <v>1.502559</v>
          </cell>
          <cell r="F166" t="str">
            <v>Quinta-feira</v>
          </cell>
          <cell r="G166">
            <v>4</v>
          </cell>
        </row>
        <row r="167">
          <cell r="D167">
            <v>37783</v>
          </cell>
          <cell r="E167">
            <v>1.502311</v>
          </cell>
          <cell r="F167" t="str">
            <v>Quarta-Feira</v>
          </cell>
          <cell r="G167">
            <v>3</v>
          </cell>
        </row>
        <row r="168">
          <cell r="D168">
            <v>37782</v>
          </cell>
          <cell r="E168">
            <v>1.5020629999999999</v>
          </cell>
          <cell r="F168" t="str">
            <v>Terça-Feira</v>
          </cell>
          <cell r="G168">
            <v>2</v>
          </cell>
        </row>
        <row r="169">
          <cell r="D169">
            <v>37781</v>
          </cell>
          <cell r="E169">
            <v>1.5018149999999999</v>
          </cell>
          <cell r="F169" t="str">
            <v>Segunda-Feria</v>
          </cell>
          <cell r="G169">
            <v>1</v>
          </cell>
        </row>
        <row r="170">
          <cell r="D170">
            <v>37780</v>
          </cell>
          <cell r="E170">
            <v>1.5015670000000001</v>
          </cell>
          <cell r="F170" t="str">
            <v>Domingo</v>
          </cell>
          <cell r="G170">
            <v>7</v>
          </cell>
        </row>
        <row r="171">
          <cell r="D171">
            <v>37779</v>
          </cell>
          <cell r="E171">
            <v>1.5013190000000001</v>
          </cell>
          <cell r="F171" t="str">
            <v>Sábado</v>
          </cell>
          <cell r="G171">
            <v>6</v>
          </cell>
        </row>
        <row r="172">
          <cell r="D172">
            <v>37778</v>
          </cell>
          <cell r="E172">
            <v>1.501071</v>
          </cell>
          <cell r="F172" t="str">
            <v>Sexta-feira</v>
          </cell>
          <cell r="G172">
            <v>5</v>
          </cell>
        </row>
        <row r="173">
          <cell r="D173">
            <v>37777</v>
          </cell>
          <cell r="E173">
            <v>1.500823</v>
          </cell>
          <cell r="F173" t="str">
            <v>Quinta-feira</v>
          </cell>
          <cell r="G173">
            <v>4</v>
          </cell>
        </row>
        <row r="174">
          <cell r="D174">
            <v>37776</v>
          </cell>
          <cell r="E174">
            <v>1.500575</v>
          </cell>
          <cell r="F174" t="str">
            <v>Quarta-Feira</v>
          </cell>
          <cell r="G174">
            <v>3</v>
          </cell>
        </row>
        <row r="175">
          <cell r="D175">
            <v>37775</v>
          </cell>
          <cell r="E175">
            <v>1.500327</v>
          </cell>
          <cell r="F175" t="str">
            <v>Terça-Feira</v>
          </cell>
          <cell r="G175">
            <v>2</v>
          </cell>
        </row>
        <row r="176">
          <cell r="D176">
            <v>37774</v>
          </cell>
          <cell r="E176">
            <v>1.5000789999999999</v>
          </cell>
          <cell r="F176" t="str">
            <v>Segunda-Feria</v>
          </cell>
          <cell r="G176">
            <v>1</v>
          </cell>
        </row>
        <row r="177">
          <cell r="D177">
            <v>37773</v>
          </cell>
          <cell r="E177">
            <v>1.4998309999999999</v>
          </cell>
          <cell r="F177" t="str">
            <v>Domingo</v>
          </cell>
          <cell r="G177">
            <v>7</v>
          </cell>
        </row>
        <row r="178">
          <cell r="D178">
            <v>37772</v>
          </cell>
          <cell r="E178">
            <v>1.4995830000000001</v>
          </cell>
          <cell r="F178" t="str">
            <v>Sábado</v>
          </cell>
          <cell r="G178">
            <v>6</v>
          </cell>
        </row>
        <row r="179">
          <cell r="D179">
            <v>37771</v>
          </cell>
          <cell r="E179">
            <v>1.4993350000000001</v>
          </cell>
          <cell r="F179" t="str">
            <v>Sexta-feira</v>
          </cell>
          <cell r="G179">
            <v>5</v>
          </cell>
        </row>
        <row r="180">
          <cell r="D180">
            <v>37770</v>
          </cell>
          <cell r="E180">
            <v>1.4990870000000001</v>
          </cell>
          <cell r="F180" t="str">
            <v>Quinta-feira</v>
          </cell>
          <cell r="G180">
            <v>4</v>
          </cell>
        </row>
        <row r="181">
          <cell r="D181">
            <v>37769</v>
          </cell>
          <cell r="E181">
            <v>1.498839</v>
          </cell>
          <cell r="F181" t="str">
            <v>Quarta-Feira</v>
          </cell>
          <cell r="G181">
            <v>3</v>
          </cell>
        </row>
        <row r="182">
          <cell r="D182">
            <v>37768</v>
          </cell>
          <cell r="E182">
            <v>1.498591</v>
          </cell>
          <cell r="F182" t="str">
            <v>Terça-Feira</v>
          </cell>
          <cell r="G182">
            <v>2</v>
          </cell>
        </row>
        <row r="183">
          <cell r="D183">
            <v>37767</v>
          </cell>
          <cell r="E183">
            <v>1.498343</v>
          </cell>
          <cell r="F183" t="str">
            <v>Segunda-Feria</v>
          </cell>
          <cell r="G183">
            <v>1</v>
          </cell>
        </row>
        <row r="184">
          <cell r="D184">
            <v>37766</v>
          </cell>
          <cell r="E184">
            <v>1.498095</v>
          </cell>
          <cell r="F184" t="str">
            <v>Domingo</v>
          </cell>
          <cell r="G184">
            <v>7</v>
          </cell>
        </row>
        <row r="185">
          <cell r="D185">
            <v>37765</v>
          </cell>
          <cell r="E185">
            <v>1.4978469999999999</v>
          </cell>
          <cell r="F185" t="str">
            <v>Sábado</v>
          </cell>
          <cell r="G185">
            <v>6</v>
          </cell>
        </row>
        <row r="186">
          <cell r="D186">
            <v>37764</v>
          </cell>
          <cell r="E186">
            <v>1.4975989999999999</v>
          </cell>
          <cell r="F186" t="str">
            <v>Sexta-feira</v>
          </cell>
          <cell r="G186">
            <v>5</v>
          </cell>
        </row>
        <row r="187">
          <cell r="D187">
            <v>37763</v>
          </cell>
          <cell r="E187">
            <v>1.4973510000000001</v>
          </cell>
          <cell r="F187" t="str">
            <v>Quinta-feira</v>
          </cell>
          <cell r="G187">
            <v>4</v>
          </cell>
        </row>
        <row r="188">
          <cell r="D188">
            <v>37762</v>
          </cell>
          <cell r="E188">
            <v>1.497047</v>
          </cell>
          <cell r="F188" t="str">
            <v>Quarta-Feira</v>
          </cell>
          <cell r="G188">
            <v>3</v>
          </cell>
        </row>
        <row r="189">
          <cell r="D189">
            <v>37761</v>
          </cell>
          <cell r="E189">
            <v>1.4967429999999999</v>
          </cell>
          <cell r="F189" t="str">
            <v>Terça-Feira</v>
          </cell>
          <cell r="G189">
            <v>2</v>
          </cell>
        </row>
        <row r="190">
          <cell r="D190">
            <v>37760</v>
          </cell>
          <cell r="E190">
            <v>1.4964390000000001</v>
          </cell>
          <cell r="F190" t="str">
            <v>Segunda-Feria</v>
          </cell>
          <cell r="G190">
            <v>1</v>
          </cell>
        </row>
        <row r="191">
          <cell r="D191">
            <v>37759</v>
          </cell>
          <cell r="E191">
            <v>1.496135</v>
          </cell>
          <cell r="F191" t="str">
            <v>Domingo</v>
          </cell>
          <cell r="G191">
            <v>7</v>
          </cell>
        </row>
        <row r="192">
          <cell r="D192">
            <v>37758</v>
          </cell>
          <cell r="E192">
            <v>1.4958309999999999</v>
          </cell>
          <cell r="F192" t="str">
            <v>Sábado</v>
          </cell>
          <cell r="G192">
            <v>6</v>
          </cell>
        </row>
        <row r="193">
          <cell r="D193">
            <v>37757</v>
          </cell>
          <cell r="E193">
            <v>1.4955270000000001</v>
          </cell>
          <cell r="F193" t="str">
            <v>Sexta-feira</v>
          </cell>
          <cell r="G193">
            <v>5</v>
          </cell>
        </row>
        <row r="194">
          <cell r="D194">
            <v>37756</v>
          </cell>
          <cell r="E194">
            <v>1.495223</v>
          </cell>
          <cell r="F194" t="str">
            <v>Quinta-feira</v>
          </cell>
          <cell r="G194">
            <v>4</v>
          </cell>
        </row>
        <row r="195">
          <cell r="D195">
            <v>37755</v>
          </cell>
          <cell r="E195">
            <v>1.4949190000000001</v>
          </cell>
          <cell r="F195" t="str">
            <v>Quarta-Feira</v>
          </cell>
          <cell r="G195">
            <v>3</v>
          </cell>
        </row>
        <row r="196">
          <cell r="D196">
            <v>37754</v>
          </cell>
          <cell r="E196">
            <v>1.494615</v>
          </cell>
          <cell r="F196" t="str">
            <v>Terça-Feira</v>
          </cell>
          <cell r="G196">
            <v>2</v>
          </cell>
        </row>
        <row r="197">
          <cell r="D197">
            <v>37753</v>
          </cell>
          <cell r="E197">
            <v>1.4943109999999999</v>
          </cell>
          <cell r="F197" t="str">
            <v>Segunda-Feria</v>
          </cell>
          <cell r="G197">
            <v>1</v>
          </cell>
        </row>
        <row r="198">
          <cell r="D198">
            <v>37752</v>
          </cell>
          <cell r="E198">
            <v>1.4940070000000001</v>
          </cell>
          <cell r="F198" t="str">
            <v>Domingo</v>
          </cell>
          <cell r="G198">
            <v>7</v>
          </cell>
        </row>
        <row r="199">
          <cell r="D199">
            <v>37751</v>
          </cell>
          <cell r="E199">
            <v>1.493703</v>
          </cell>
          <cell r="F199" t="str">
            <v>Sábado</v>
          </cell>
          <cell r="G199">
            <v>6</v>
          </cell>
        </row>
        <row r="200">
          <cell r="D200">
            <v>37750</v>
          </cell>
          <cell r="E200">
            <v>1.4933989999999999</v>
          </cell>
          <cell r="F200" t="str">
            <v>Sexta-feira</v>
          </cell>
          <cell r="G200">
            <v>5</v>
          </cell>
        </row>
        <row r="201">
          <cell r="D201">
            <v>37749</v>
          </cell>
          <cell r="E201">
            <v>1.4930950000000001</v>
          </cell>
          <cell r="F201" t="str">
            <v>Quinta-feira</v>
          </cell>
          <cell r="G201">
            <v>4</v>
          </cell>
        </row>
        <row r="202">
          <cell r="D202">
            <v>37748</v>
          </cell>
          <cell r="E202">
            <v>1.492791</v>
          </cell>
          <cell r="F202" t="str">
            <v>Quarta-Feira</v>
          </cell>
          <cell r="G202">
            <v>3</v>
          </cell>
        </row>
        <row r="203">
          <cell r="D203">
            <v>37747</v>
          </cell>
          <cell r="E203">
            <v>1.492488</v>
          </cell>
          <cell r="F203" t="str">
            <v>Terça-Feira</v>
          </cell>
          <cell r="G203">
            <v>2</v>
          </cell>
        </row>
        <row r="204">
          <cell r="D204">
            <v>37746</v>
          </cell>
          <cell r="E204">
            <v>1.4921850000000001</v>
          </cell>
          <cell r="F204" t="str">
            <v>Segunda-Feria</v>
          </cell>
          <cell r="G204">
            <v>1</v>
          </cell>
        </row>
        <row r="205">
          <cell r="D205">
            <v>37745</v>
          </cell>
          <cell r="E205">
            <v>1.4918819999999999</v>
          </cell>
          <cell r="F205" t="str">
            <v>Domingo</v>
          </cell>
          <cell r="G205">
            <v>7</v>
          </cell>
        </row>
        <row r="206">
          <cell r="D206">
            <v>37744</v>
          </cell>
          <cell r="E206">
            <v>1.491579</v>
          </cell>
          <cell r="F206" t="str">
            <v>Sábado</v>
          </cell>
          <cell r="G206">
            <v>6</v>
          </cell>
        </row>
        <row r="207">
          <cell r="D207">
            <v>37743</v>
          </cell>
          <cell r="E207">
            <v>1.491276</v>
          </cell>
          <cell r="F207" t="str">
            <v>Sexta-feira</v>
          </cell>
          <cell r="G207">
            <v>5</v>
          </cell>
        </row>
        <row r="208">
          <cell r="D208">
            <v>37742</v>
          </cell>
          <cell r="E208">
            <v>1.4909730000000001</v>
          </cell>
          <cell r="F208" t="str">
            <v>Quinta-feira</v>
          </cell>
          <cell r="G208">
            <v>4</v>
          </cell>
        </row>
        <row r="209">
          <cell r="D209">
            <v>37741</v>
          </cell>
          <cell r="E209">
            <v>1.4906699999999999</v>
          </cell>
          <cell r="F209" t="str">
            <v>Quarta-Feira</v>
          </cell>
          <cell r="G209">
            <v>3</v>
          </cell>
        </row>
        <row r="210">
          <cell r="D210">
            <v>37740</v>
          </cell>
          <cell r="E210">
            <v>1.490367</v>
          </cell>
          <cell r="F210" t="str">
            <v>Terça-Feira</v>
          </cell>
          <cell r="G210">
            <v>2</v>
          </cell>
        </row>
        <row r="211">
          <cell r="D211">
            <v>37739</v>
          </cell>
          <cell r="E211">
            <v>1.4900640000000001</v>
          </cell>
          <cell r="F211" t="str">
            <v>Segunda-Feria</v>
          </cell>
          <cell r="G211">
            <v>1</v>
          </cell>
        </row>
        <row r="212">
          <cell r="D212">
            <v>37738</v>
          </cell>
          <cell r="E212">
            <v>1.4897609999999999</v>
          </cell>
          <cell r="F212" t="str">
            <v>Domingo</v>
          </cell>
          <cell r="G212">
            <v>7</v>
          </cell>
        </row>
        <row r="213">
          <cell r="D213">
            <v>37737</v>
          </cell>
          <cell r="E213">
            <v>1.4894579999999999</v>
          </cell>
          <cell r="F213" t="str">
            <v>Sábado</v>
          </cell>
          <cell r="G213">
            <v>6</v>
          </cell>
        </row>
        <row r="214">
          <cell r="D214">
            <v>37736</v>
          </cell>
          <cell r="E214">
            <v>1.489155</v>
          </cell>
          <cell r="F214" t="str">
            <v>Sexta-feira</v>
          </cell>
          <cell r="G214">
            <v>5</v>
          </cell>
        </row>
        <row r="215">
          <cell r="D215">
            <v>37735</v>
          </cell>
          <cell r="E215">
            <v>1.4888520000000001</v>
          </cell>
          <cell r="F215" t="str">
            <v>Quinta-feira</v>
          </cell>
          <cell r="G215">
            <v>4</v>
          </cell>
        </row>
        <row r="216">
          <cell r="D216">
            <v>37734</v>
          </cell>
          <cell r="E216">
            <v>1.4885489999999999</v>
          </cell>
          <cell r="F216" t="str">
            <v>Quarta-Feira</v>
          </cell>
          <cell r="G216">
            <v>3</v>
          </cell>
        </row>
        <row r="217">
          <cell r="D217">
            <v>37733</v>
          </cell>
          <cell r="E217">
            <v>1.488246</v>
          </cell>
          <cell r="F217" t="str">
            <v>Terça-Feira</v>
          </cell>
          <cell r="G217">
            <v>2</v>
          </cell>
        </row>
        <row r="218">
          <cell r="D218">
            <v>37732</v>
          </cell>
          <cell r="E218">
            <v>1.487943</v>
          </cell>
          <cell r="F218" t="str">
            <v>Segunda-Feria</v>
          </cell>
          <cell r="G218">
            <v>1</v>
          </cell>
        </row>
        <row r="219">
          <cell r="D219">
            <v>37731</v>
          </cell>
          <cell r="E219">
            <v>1.4876400000000001</v>
          </cell>
          <cell r="F219" t="str">
            <v>Domingo</v>
          </cell>
          <cell r="G219">
            <v>7</v>
          </cell>
        </row>
        <row r="220">
          <cell r="D220">
            <v>37730</v>
          </cell>
          <cell r="E220">
            <v>1.487338</v>
          </cell>
          <cell r="F220" t="str">
            <v>Sábado</v>
          </cell>
          <cell r="G220">
            <v>6</v>
          </cell>
        </row>
        <row r="221">
          <cell r="D221">
            <v>37729</v>
          </cell>
          <cell r="E221">
            <v>1.487036</v>
          </cell>
          <cell r="F221" t="str">
            <v>Sexta-feira</v>
          </cell>
          <cell r="G221">
            <v>5</v>
          </cell>
        </row>
        <row r="222">
          <cell r="D222">
            <v>37728</v>
          </cell>
          <cell r="E222">
            <v>1.486734</v>
          </cell>
          <cell r="F222" t="str">
            <v>Quinta-feira</v>
          </cell>
          <cell r="G222">
            <v>4</v>
          </cell>
        </row>
        <row r="223">
          <cell r="D223">
            <v>37727</v>
          </cell>
          <cell r="E223">
            <v>1.486432</v>
          </cell>
          <cell r="F223" t="str">
            <v>Quarta-Feira</v>
          </cell>
          <cell r="G223">
            <v>3</v>
          </cell>
        </row>
        <row r="224">
          <cell r="D224">
            <v>37726</v>
          </cell>
          <cell r="E224">
            <v>1.48613</v>
          </cell>
          <cell r="F224" t="str">
            <v>Terça-Feira</v>
          </cell>
          <cell r="G224">
            <v>2</v>
          </cell>
        </row>
        <row r="225">
          <cell r="D225">
            <v>37725</v>
          </cell>
          <cell r="E225">
            <v>1.4858279999999999</v>
          </cell>
          <cell r="F225" t="str">
            <v>Segunda-Feria</v>
          </cell>
          <cell r="G225">
            <v>1</v>
          </cell>
        </row>
        <row r="226">
          <cell r="D226">
            <v>37724</v>
          </cell>
          <cell r="E226">
            <v>1.4855259999999999</v>
          </cell>
          <cell r="F226" t="str">
            <v>Domingo</v>
          </cell>
          <cell r="G226">
            <v>7</v>
          </cell>
        </row>
        <row r="227">
          <cell r="D227">
            <v>37723</v>
          </cell>
          <cell r="E227">
            <v>1.4852240000000001</v>
          </cell>
          <cell r="F227" t="str">
            <v>Sábado</v>
          </cell>
          <cell r="G227">
            <v>6</v>
          </cell>
        </row>
        <row r="228">
          <cell r="D228">
            <v>37722</v>
          </cell>
          <cell r="E228">
            <v>1.4849220000000001</v>
          </cell>
          <cell r="F228" t="str">
            <v>Sexta-feira</v>
          </cell>
          <cell r="G228">
            <v>5</v>
          </cell>
        </row>
        <row r="229">
          <cell r="D229">
            <v>37721</v>
          </cell>
          <cell r="E229">
            <v>1.4846200000000001</v>
          </cell>
          <cell r="F229" t="str">
            <v>Quinta-feira</v>
          </cell>
          <cell r="G229">
            <v>4</v>
          </cell>
        </row>
        <row r="230">
          <cell r="D230">
            <v>37720</v>
          </cell>
          <cell r="E230">
            <v>1.484318</v>
          </cell>
          <cell r="F230" t="str">
            <v>Quarta-Feira</v>
          </cell>
          <cell r="G230">
            <v>3</v>
          </cell>
        </row>
        <row r="231">
          <cell r="D231">
            <v>37719</v>
          </cell>
          <cell r="E231">
            <v>1.484016</v>
          </cell>
          <cell r="F231" t="str">
            <v>Terça-Feira</v>
          </cell>
          <cell r="G231">
            <v>2</v>
          </cell>
        </row>
        <row r="232">
          <cell r="D232">
            <v>37718</v>
          </cell>
          <cell r="E232">
            <v>1.483714</v>
          </cell>
          <cell r="F232" t="str">
            <v>Segunda-Feria</v>
          </cell>
          <cell r="G232">
            <v>1</v>
          </cell>
        </row>
        <row r="233">
          <cell r="D233">
            <v>37717</v>
          </cell>
          <cell r="E233">
            <v>1.483412</v>
          </cell>
          <cell r="F233" t="str">
            <v>Domingo</v>
          </cell>
          <cell r="G233">
            <v>7</v>
          </cell>
        </row>
        <row r="234">
          <cell r="D234">
            <v>37716</v>
          </cell>
          <cell r="E234">
            <v>1.4831099999999999</v>
          </cell>
          <cell r="F234" t="str">
            <v>Sábado</v>
          </cell>
          <cell r="G234">
            <v>6</v>
          </cell>
        </row>
        <row r="235">
          <cell r="D235">
            <v>37715</v>
          </cell>
          <cell r="E235">
            <v>1.4828079999999999</v>
          </cell>
          <cell r="F235" t="str">
            <v>Sexta-feira</v>
          </cell>
          <cell r="G235">
            <v>5</v>
          </cell>
        </row>
        <row r="236">
          <cell r="D236">
            <v>37714</v>
          </cell>
          <cell r="E236">
            <v>1.482507</v>
          </cell>
          <cell r="F236" t="str">
            <v>Quinta-feira</v>
          </cell>
          <cell r="G236">
            <v>4</v>
          </cell>
        </row>
        <row r="237">
          <cell r="D237">
            <v>37713</v>
          </cell>
          <cell r="E237">
            <v>1.4822059999999999</v>
          </cell>
          <cell r="F237" t="str">
            <v>Quarta-Feira</v>
          </cell>
          <cell r="G237">
            <v>3</v>
          </cell>
        </row>
        <row r="238">
          <cell r="D238">
            <v>37712</v>
          </cell>
          <cell r="E238">
            <v>1.481905</v>
          </cell>
          <cell r="F238" t="str">
            <v>Terça-Feira</v>
          </cell>
          <cell r="G238">
            <v>2</v>
          </cell>
        </row>
        <row r="239">
          <cell r="D239">
            <v>37711</v>
          </cell>
          <cell r="E239">
            <v>1.4816039999999999</v>
          </cell>
          <cell r="F239" t="str">
            <v>Segunda-Feria</v>
          </cell>
          <cell r="G239">
            <v>1</v>
          </cell>
        </row>
        <row r="240">
          <cell r="D240">
            <v>37710</v>
          </cell>
          <cell r="E240">
            <v>1.481303</v>
          </cell>
          <cell r="F240" t="str">
            <v>Domingo</v>
          </cell>
          <cell r="G240">
            <v>7</v>
          </cell>
        </row>
        <row r="241">
          <cell r="D241">
            <v>37709</v>
          </cell>
          <cell r="E241">
            <v>1.4810019999999999</v>
          </cell>
          <cell r="F241" t="str">
            <v>Sábado</v>
          </cell>
          <cell r="G241">
            <v>6</v>
          </cell>
        </row>
        <row r="242">
          <cell r="D242">
            <v>37708</v>
          </cell>
          <cell r="E242">
            <v>1.480701</v>
          </cell>
          <cell r="F242" t="str">
            <v>Sexta-feira</v>
          </cell>
          <cell r="G242">
            <v>5</v>
          </cell>
        </row>
        <row r="243">
          <cell r="D243">
            <v>37707</v>
          </cell>
          <cell r="E243">
            <v>1.4803999999999999</v>
          </cell>
          <cell r="F243" t="str">
            <v>Quinta-feira</v>
          </cell>
          <cell r="G243">
            <v>4</v>
          </cell>
        </row>
        <row r="244">
          <cell r="D244">
            <v>37706</v>
          </cell>
          <cell r="E244">
            <v>1.4800990000000001</v>
          </cell>
          <cell r="F244" t="str">
            <v>Quarta-Feira</v>
          </cell>
          <cell r="G244">
            <v>3</v>
          </cell>
        </row>
        <row r="245">
          <cell r="D245">
            <v>37705</v>
          </cell>
          <cell r="E245">
            <v>1.4797979999999999</v>
          </cell>
          <cell r="F245" t="str">
            <v>Terça-Feira</v>
          </cell>
          <cell r="G245">
            <v>2</v>
          </cell>
        </row>
        <row r="246">
          <cell r="D246">
            <v>37704</v>
          </cell>
          <cell r="E246">
            <v>1.4794970000000001</v>
          </cell>
          <cell r="F246" t="str">
            <v>Segunda-Feria</v>
          </cell>
          <cell r="G246">
            <v>1</v>
          </cell>
        </row>
        <row r="247">
          <cell r="D247">
            <v>37703</v>
          </cell>
          <cell r="E247">
            <v>1.479196</v>
          </cell>
          <cell r="F247" t="str">
            <v>Domingo</v>
          </cell>
          <cell r="G247">
            <v>7</v>
          </cell>
        </row>
        <row r="248">
          <cell r="D248">
            <v>37702</v>
          </cell>
          <cell r="E248">
            <v>1.4788950000000001</v>
          </cell>
          <cell r="F248" t="str">
            <v>Sábado</v>
          </cell>
          <cell r="G248">
            <v>6</v>
          </cell>
        </row>
        <row r="249">
          <cell r="D249">
            <v>37701</v>
          </cell>
          <cell r="E249">
            <v>1.478594</v>
          </cell>
          <cell r="F249" t="str">
            <v>Sexta-feira</v>
          </cell>
          <cell r="G249">
            <v>5</v>
          </cell>
        </row>
        <row r="250">
          <cell r="D250">
            <v>37700</v>
          </cell>
          <cell r="E250">
            <v>1.4782930000000001</v>
          </cell>
          <cell r="F250" t="str">
            <v>Quinta-feira</v>
          </cell>
          <cell r="G250">
            <v>4</v>
          </cell>
        </row>
        <row r="251">
          <cell r="D251">
            <v>37699</v>
          </cell>
          <cell r="E251">
            <v>1.477992</v>
          </cell>
          <cell r="F251" t="str">
            <v>Quarta-Feira</v>
          </cell>
          <cell r="G251">
            <v>3</v>
          </cell>
        </row>
        <row r="252">
          <cell r="D252">
            <v>37698</v>
          </cell>
          <cell r="E252">
            <v>1.477692</v>
          </cell>
          <cell r="F252" t="str">
            <v>Terça-Feira</v>
          </cell>
          <cell r="G252">
            <v>2</v>
          </cell>
        </row>
        <row r="253">
          <cell r="D253">
            <v>37697</v>
          </cell>
          <cell r="E253">
            <v>1.477392</v>
          </cell>
          <cell r="F253" t="str">
            <v>Segunda-Feria</v>
          </cell>
          <cell r="G253">
            <v>1</v>
          </cell>
        </row>
        <row r="254">
          <cell r="D254">
            <v>37696</v>
          </cell>
          <cell r="E254">
            <v>1.4770920000000001</v>
          </cell>
          <cell r="F254" t="str">
            <v>Domingo</v>
          </cell>
          <cell r="G254">
            <v>7</v>
          </cell>
        </row>
        <row r="255">
          <cell r="D255">
            <v>37695</v>
          </cell>
          <cell r="E255">
            <v>1.4767920000000001</v>
          </cell>
          <cell r="F255" t="str">
            <v>Sábado</v>
          </cell>
          <cell r="G255">
            <v>6</v>
          </cell>
        </row>
        <row r="256">
          <cell r="D256">
            <v>37694</v>
          </cell>
          <cell r="E256">
            <v>1.4764919999999999</v>
          </cell>
          <cell r="F256" t="str">
            <v>Sexta-feira</v>
          </cell>
          <cell r="G256">
            <v>5</v>
          </cell>
        </row>
        <row r="257">
          <cell r="D257">
            <v>37693</v>
          </cell>
          <cell r="E257">
            <v>1.4761919999999999</v>
          </cell>
          <cell r="F257" t="str">
            <v>Quinta-feira</v>
          </cell>
          <cell r="G257">
            <v>4</v>
          </cell>
        </row>
        <row r="258">
          <cell r="D258">
            <v>37692</v>
          </cell>
          <cell r="E258">
            <v>1.475892</v>
          </cell>
          <cell r="F258" t="str">
            <v>Quarta-Feira</v>
          </cell>
          <cell r="G258">
            <v>3</v>
          </cell>
        </row>
        <row r="259">
          <cell r="D259">
            <v>37691</v>
          </cell>
          <cell r="E259">
            <v>1.475592</v>
          </cell>
          <cell r="F259" t="str">
            <v>Terça-Feira</v>
          </cell>
          <cell r="G259">
            <v>2</v>
          </cell>
        </row>
        <row r="260">
          <cell r="D260">
            <v>37690</v>
          </cell>
          <cell r="E260">
            <v>1.475292</v>
          </cell>
          <cell r="F260" t="str">
            <v>Segunda-Feria</v>
          </cell>
          <cell r="G260">
            <v>1</v>
          </cell>
        </row>
        <row r="261">
          <cell r="D261">
            <v>37689</v>
          </cell>
          <cell r="E261">
            <v>1.4749920000000001</v>
          </cell>
          <cell r="F261" t="str">
            <v>Domingo</v>
          </cell>
          <cell r="G261">
            <v>7</v>
          </cell>
        </row>
        <row r="262">
          <cell r="D262">
            <v>37688</v>
          </cell>
          <cell r="E262">
            <v>1.4746919999999999</v>
          </cell>
          <cell r="F262" t="str">
            <v>Sábado</v>
          </cell>
          <cell r="G262">
            <v>6</v>
          </cell>
        </row>
        <row r="263">
          <cell r="D263">
            <v>37687</v>
          </cell>
          <cell r="E263">
            <v>1.4743919999999999</v>
          </cell>
          <cell r="F263" t="str">
            <v>Sexta-feira</v>
          </cell>
          <cell r="G263">
            <v>5</v>
          </cell>
        </row>
        <row r="264">
          <cell r="D264">
            <v>37686</v>
          </cell>
          <cell r="E264">
            <v>1.474092</v>
          </cell>
          <cell r="F264" t="str">
            <v>Quinta-feira</v>
          </cell>
          <cell r="G264">
            <v>4</v>
          </cell>
        </row>
        <row r="265">
          <cell r="D265">
            <v>37685</v>
          </cell>
          <cell r="E265">
            <v>1.473792</v>
          </cell>
          <cell r="F265" t="str">
            <v>Quarta-Feira</v>
          </cell>
          <cell r="G265">
            <v>3</v>
          </cell>
        </row>
        <row r="266">
          <cell r="D266">
            <v>37684</v>
          </cell>
          <cell r="E266">
            <v>1.473492</v>
          </cell>
          <cell r="F266" t="str">
            <v>Terça-Feira</v>
          </cell>
          <cell r="G266">
            <v>2</v>
          </cell>
        </row>
        <row r="267">
          <cell r="D267">
            <v>37683</v>
          </cell>
          <cell r="E267">
            <v>1.4731920000000001</v>
          </cell>
          <cell r="F267" t="str">
            <v>Segunda-Feria</v>
          </cell>
          <cell r="G267">
            <v>1</v>
          </cell>
        </row>
        <row r="268">
          <cell r="D268">
            <v>37682</v>
          </cell>
          <cell r="E268">
            <v>1.4728920000000001</v>
          </cell>
          <cell r="F268" t="str">
            <v>Domingo</v>
          </cell>
          <cell r="G268">
            <v>7</v>
          </cell>
        </row>
        <row r="269">
          <cell r="D269">
            <v>37681</v>
          </cell>
          <cell r="E269">
            <v>1.472593</v>
          </cell>
          <cell r="F269" t="str">
            <v>Sábado</v>
          </cell>
          <cell r="G269">
            <v>6</v>
          </cell>
        </row>
        <row r="270">
          <cell r="D270">
            <v>37680</v>
          </cell>
          <cell r="E270">
            <v>1.472294</v>
          </cell>
          <cell r="F270" t="str">
            <v>Sexta-feira</v>
          </cell>
          <cell r="G270">
            <v>5</v>
          </cell>
        </row>
        <row r="271">
          <cell r="D271">
            <v>37679</v>
          </cell>
          <cell r="E271">
            <v>1.4719949999999999</v>
          </cell>
          <cell r="F271" t="str">
            <v>Quinta-feira</v>
          </cell>
          <cell r="G271">
            <v>4</v>
          </cell>
        </row>
        <row r="272">
          <cell r="D272">
            <v>37678</v>
          </cell>
          <cell r="E272">
            <v>1.4716959999999999</v>
          </cell>
          <cell r="F272" t="str">
            <v>Quarta-Feira</v>
          </cell>
          <cell r="G272">
            <v>3</v>
          </cell>
        </row>
        <row r="273">
          <cell r="D273">
            <v>37677</v>
          </cell>
          <cell r="E273">
            <v>1.4713970000000001</v>
          </cell>
          <cell r="F273" t="str">
            <v>Terça-Feira</v>
          </cell>
          <cell r="G273">
            <v>2</v>
          </cell>
        </row>
        <row r="274">
          <cell r="D274">
            <v>37676</v>
          </cell>
          <cell r="E274">
            <v>1.471098</v>
          </cell>
          <cell r="F274" t="str">
            <v>Segunda-Feria</v>
          </cell>
          <cell r="G274">
            <v>1</v>
          </cell>
        </row>
        <row r="275">
          <cell r="D275">
            <v>37675</v>
          </cell>
          <cell r="E275">
            <v>1.470799</v>
          </cell>
          <cell r="F275" t="str">
            <v>Domingo</v>
          </cell>
          <cell r="G275">
            <v>7</v>
          </cell>
        </row>
        <row r="276">
          <cell r="D276">
            <v>37674</v>
          </cell>
          <cell r="E276">
            <v>1.4704999999999999</v>
          </cell>
          <cell r="F276" t="str">
            <v>Sábado</v>
          </cell>
          <cell r="G276">
            <v>6</v>
          </cell>
        </row>
        <row r="277">
          <cell r="D277">
            <v>37673</v>
          </cell>
          <cell r="E277">
            <v>1.4702010000000001</v>
          </cell>
          <cell r="F277" t="str">
            <v>Sexta-feira</v>
          </cell>
          <cell r="G277">
            <v>5</v>
          </cell>
        </row>
        <row r="278">
          <cell r="D278">
            <v>37672</v>
          </cell>
          <cell r="E278">
            <v>1.469902</v>
          </cell>
          <cell r="F278" t="str">
            <v>Quinta-feira</v>
          </cell>
          <cell r="G278">
            <v>4</v>
          </cell>
        </row>
        <row r="279">
          <cell r="D279">
            <v>37671</v>
          </cell>
          <cell r="E279">
            <v>1.469603</v>
          </cell>
          <cell r="F279" t="str">
            <v>Quarta-Feira</v>
          </cell>
          <cell r="G279">
            <v>3</v>
          </cell>
        </row>
        <row r="280">
          <cell r="D280">
            <v>37670</v>
          </cell>
          <cell r="E280">
            <v>1.469325</v>
          </cell>
          <cell r="F280" t="str">
            <v>Terça-Feira</v>
          </cell>
          <cell r="G280">
            <v>2</v>
          </cell>
        </row>
        <row r="281">
          <cell r="D281">
            <v>37669</v>
          </cell>
          <cell r="E281">
            <v>1.469047</v>
          </cell>
          <cell r="F281" t="str">
            <v>Segunda-Feria</v>
          </cell>
          <cell r="G281">
            <v>1</v>
          </cell>
        </row>
        <row r="282">
          <cell r="D282">
            <v>37668</v>
          </cell>
          <cell r="E282">
            <v>1.468769</v>
          </cell>
          <cell r="F282" t="str">
            <v>Domingo</v>
          </cell>
          <cell r="G282">
            <v>7</v>
          </cell>
        </row>
        <row r="283">
          <cell r="D283">
            <v>37667</v>
          </cell>
          <cell r="E283">
            <v>1.468491</v>
          </cell>
          <cell r="F283" t="str">
            <v>Sábado</v>
          </cell>
          <cell r="G283">
            <v>6</v>
          </cell>
        </row>
        <row r="284">
          <cell r="D284">
            <v>37666</v>
          </cell>
          <cell r="E284">
            <v>1.468213</v>
          </cell>
          <cell r="F284" t="str">
            <v>Sexta-feira</v>
          </cell>
          <cell r="G284">
            <v>5</v>
          </cell>
        </row>
        <row r="285">
          <cell r="D285">
            <v>37665</v>
          </cell>
          <cell r="E285">
            <v>1.467935</v>
          </cell>
          <cell r="F285" t="str">
            <v>Quinta-feira</v>
          </cell>
          <cell r="G285">
            <v>4</v>
          </cell>
        </row>
        <row r="286">
          <cell r="D286">
            <v>37664</v>
          </cell>
          <cell r="E286">
            <v>1.467657</v>
          </cell>
          <cell r="F286" t="str">
            <v>Quarta-Feira</v>
          </cell>
          <cell r="G286">
            <v>3</v>
          </cell>
        </row>
        <row r="287">
          <cell r="D287">
            <v>37663</v>
          </cell>
          <cell r="E287">
            <v>1.467379</v>
          </cell>
          <cell r="F287" t="str">
            <v>Terça-Feira</v>
          </cell>
          <cell r="G287">
            <v>2</v>
          </cell>
        </row>
        <row r="288">
          <cell r="D288">
            <v>37662</v>
          </cell>
          <cell r="E288">
            <v>1.467101</v>
          </cell>
          <cell r="F288" t="str">
            <v>Segunda-Feria</v>
          </cell>
          <cell r="G288">
            <v>1</v>
          </cell>
        </row>
        <row r="289">
          <cell r="D289">
            <v>37661</v>
          </cell>
          <cell r="E289">
            <v>1.466823</v>
          </cell>
          <cell r="F289" t="str">
            <v>Domingo</v>
          </cell>
          <cell r="G289">
            <v>7</v>
          </cell>
        </row>
        <row r="290">
          <cell r="D290">
            <v>37660</v>
          </cell>
          <cell r="E290">
            <v>1.466545</v>
          </cell>
          <cell r="F290" t="str">
            <v>Sábado</v>
          </cell>
          <cell r="G290">
            <v>6</v>
          </cell>
        </row>
        <row r="291">
          <cell r="D291">
            <v>37659</v>
          </cell>
          <cell r="E291">
            <v>1.466267</v>
          </cell>
          <cell r="F291" t="str">
            <v>Sexta-feira</v>
          </cell>
          <cell r="G291">
            <v>5</v>
          </cell>
        </row>
        <row r="292">
          <cell r="D292">
            <v>37658</v>
          </cell>
          <cell r="E292">
            <v>1.465989</v>
          </cell>
          <cell r="F292" t="str">
            <v>Quinta-feira</v>
          </cell>
          <cell r="G292">
            <v>4</v>
          </cell>
        </row>
        <row r="293">
          <cell r="D293">
            <v>37657</v>
          </cell>
          <cell r="E293">
            <v>1.465711</v>
          </cell>
          <cell r="F293" t="str">
            <v>Quarta-Feira</v>
          </cell>
          <cell r="G293">
            <v>3</v>
          </cell>
        </row>
        <row r="294">
          <cell r="D294">
            <v>37656</v>
          </cell>
          <cell r="E294">
            <v>1.465433</v>
          </cell>
          <cell r="F294" t="str">
            <v>Terça-Feira</v>
          </cell>
          <cell r="G294">
            <v>2</v>
          </cell>
        </row>
        <row r="295">
          <cell r="D295">
            <v>37655</v>
          </cell>
          <cell r="E295">
            <v>1.465155</v>
          </cell>
          <cell r="F295" t="str">
            <v>Segunda-Feria</v>
          </cell>
          <cell r="G295">
            <v>1</v>
          </cell>
        </row>
        <row r="296">
          <cell r="D296">
            <v>37654</v>
          </cell>
          <cell r="E296">
            <v>1.4648779999999999</v>
          </cell>
          <cell r="F296" t="str">
            <v>Domingo</v>
          </cell>
          <cell r="G296">
            <v>7</v>
          </cell>
        </row>
        <row r="297">
          <cell r="D297">
            <v>37653</v>
          </cell>
          <cell r="E297">
            <v>1.464601</v>
          </cell>
          <cell r="F297" t="str">
            <v>Sábado</v>
          </cell>
          <cell r="G297">
            <v>6</v>
          </cell>
        </row>
        <row r="298">
          <cell r="D298">
            <v>37652</v>
          </cell>
          <cell r="E298">
            <v>1.464324</v>
          </cell>
          <cell r="F298" t="str">
            <v>Sexta-feira</v>
          </cell>
          <cell r="G298">
            <v>5</v>
          </cell>
        </row>
        <row r="299">
          <cell r="D299">
            <v>37651</v>
          </cell>
          <cell r="E299">
            <v>1.4640470000000001</v>
          </cell>
          <cell r="F299" t="str">
            <v>Quinta-feira</v>
          </cell>
          <cell r="G299">
            <v>4</v>
          </cell>
        </row>
        <row r="300">
          <cell r="D300">
            <v>37650</v>
          </cell>
          <cell r="E300">
            <v>1.46377</v>
          </cell>
          <cell r="F300" t="str">
            <v>Quarta-Feira</v>
          </cell>
          <cell r="G300">
            <v>3</v>
          </cell>
        </row>
        <row r="301">
          <cell r="D301">
            <v>37649</v>
          </cell>
          <cell r="E301">
            <v>1.4634929999999999</v>
          </cell>
          <cell r="F301" t="str">
            <v>Terça-Feira</v>
          </cell>
          <cell r="G301">
            <v>2</v>
          </cell>
        </row>
        <row r="302">
          <cell r="D302">
            <v>37648</v>
          </cell>
          <cell r="E302">
            <v>1.4632160000000001</v>
          </cell>
          <cell r="F302" t="str">
            <v>Segunda-Feria</v>
          </cell>
          <cell r="G302">
            <v>1</v>
          </cell>
        </row>
        <row r="303">
          <cell r="D303">
            <v>37647</v>
          </cell>
          <cell r="E303">
            <v>1.462939</v>
          </cell>
          <cell r="F303" t="str">
            <v>Domingo</v>
          </cell>
          <cell r="G303">
            <v>7</v>
          </cell>
        </row>
        <row r="304">
          <cell r="D304">
            <v>37646</v>
          </cell>
          <cell r="E304">
            <v>1.4626619999999999</v>
          </cell>
          <cell r="F304" t="str">
            <v>Sábado</v>
          </cell>
          <cell r="G304">
            <v>6</v>
          </cell>
        </row>
        <row r="305">
          <cell r="D305">
            <v>37645</v>
          </cell>
          <cell r="E305">
            <v>1.462385</v>
          </cell>
          <cell r="F305" t="str">
            <v>Sexta-feira</v>
          </cell>
          <cell r="G305">
            <v>5</v>
          </cell>
        </row>
        <row r="306">
          <cell r="D306">
            <v>37644</v>
          </cell>
          <cell r="E306">
            <v>1.462108</v>
          </cell>
          <cell r="F306" t="str">
            <v>Quinta-feira</v>
          </cell>
          <cell r="G306">
            <v>4</v>
          </cell>
        </row>
        <row r="307">
          <cell r="D307">
            <v>37643</v>
          </cell>
          <cell r="E307">
            <v>1.4618310000000001</v>
          </cell>
          <cell r="F307" t="str">
            <v>Quarta-Feira</v>
          </cell>
          <cell r="G307">
            <v>3</v>
          </cell>
        </row>
        <row r="308">
          <cell r="D308">
            <v>37642</v>
          </cell>
          <cell r="E308">
            <v>1.461554</v>
          </cell>
          <cell r="F308" t="str">
            <v>Terça-Feira</v>
          </cell>
          <cell r="G308">
            <v>2</v>
          </cell>
        </row>
        <row r="309">
          <cell r="D309">
            <v>37641</v>
          </cell>
          <cell r="E309">
            <v>1.4612769999999999</v>
          </cell>
          <cell r="F309" t="str">
            <v>Segunda-Feria</v>
          </cell>
          <cell r="G309">
            <v>1</v>
          </cell>
        </row>
        <row r="310">
          <cell r="D310">
            <v>37640</v>
          </cell>
          <cell r="E310">
            <v>1.4610000000000001</v>
          </cell>
          <cell r="F310" t="str">
            <v>Domingo</v>
          </cell>
          <cell r="G310">
            <v>7</v>
          </cell>
        </row>
        <row r="311">
          <cell r="D311">
            <v>37639</v>
          </cell>
          <cell r="E311">
            <v>1.460723</v>
          </cell>
          <cell r="F311" t="str">
            <v>Sábado</v>
          </cell>
          <cell r="G311">
            <v>6</v>
          </cell>
        </row>
        <row r="312">
          <cell r="D312">
            <v>37638</v>
          </cell>
          <cell r="E312">
            <v>1.4604459999999999</v>
          </cell>
          <cell r="F312" t="str">
            <v>Sexta-feira</v>
          </cell>
          <cell r="G312">
            <v>5</v>
          </cell>
        </row>
        <row r="313">
          <cell r="D313">
            <v>37637</v>
          </cell>
          <cell r="E313">
            <v>1.4601690000000001</v>
          </cell>
          <cell r="F313" t="str">
            <v>Quinta-feira</v>
          </cell>
          <cell r="G313">
            <v>4</v>
          </cell>
        </row>
        <row r="314">
          <cell r="D314">
            <v>37636</v>
          </cell>
          <cell r="E314">
            <v>1.459892</v>
          </cell>
          <cell r="F314" t="str">
            <v>Quarta-Feira</v>
          </cell>
          <cell r="G314">
            <v>3</v>
          </cell>
        </row>
        <row r="315">
          <cell r="D315">
            <v>37635</v>
          </cell>
          <cell r="E315">
            <v>1.459616</v>
          </cell>
          <cell r="F315" t="str">
            <v>Terça-Feira</v>
          </cell>
          <cell r="G315">
            <v>2</v>
          </cell>
        </row>
        <row r="316">
          <cell r="D316">
            <v>37634</v>
          </cell>
          <cell r="E316">
            <v>1.4593400000000001</v>
          </cell>
          <cell r="F316" t="str">
            <v>Segunda-Feria</v>
          </cell>
          <cell r="G316">
            <v>1</v>
          </cell>
        </row>
        <row r="317">
          <cell r="D317">
            <v>37633</v>
          </cell>
          <cell r="E317">
            <v>1.4590639999999999</v>
          </cell>
          <cell r="F317" t="str">
            <v>Domingo</v>
          </cell>
          <cell r="G317">
            <v>7</v>
          </cell>
        </row>
        <row r="318">
          <cell r="D318">
            <v>37632</v>
          </cell>
          <cell r="E318">
            <v>1.458788</v>
          </cell>
          <cell r="F318" t="str">
            <v>Sábado</v>
          </cell>
          <cell r="G318">
            <v>6</v>
          </cell>
        </row>
        <row r="319">
          <cell r="D319">
            <v>37631</v>
          </cell>
          <cell r="E319">
            <v>1.458512</v>
          </cell>
          <cell r="F319" t="str">
            <v>Sexta-feira</v>
          </cell>
          <cell r="G319">
            <v>5</v>
          </cell>
        </row>
        <row r="320">
          <cell r="D320">
            <v>37630</v>
          </cell>
          <cell r="E320">
            <v>1.4582360000000001</v>
          </cell>
          <cell r="F320" t="str">
            <v>Quinta-feira</v>
          </cell>
          <cell r="G320">
            <v>4</v>
          </cell>
        </row>
        <row r="321">
          <cell r="D321">
            <v>37629</v>
          </cell>
          <cell r="E321">
            <v>1.4579599999999999</v>
          </cell>
          <cell r="F321" t="str">
            <v>Quarta-Feira</v>
          </cell>
          <cell r="G321">
            <v>3</v>
          </cell>
        </row>
        <row r="322">
          <cell r="D322">
            <v>37628</v>
          </cell>
          <cell r="E322">
            <v>1.457684</v>
          </cell>
          <cell r="F322" t="str">
            <v>Terça-Feira</v>
          </cell>
          <cell r="G322">
            <v>2</v>
          </cell>
        </row>
        <row r="323">
          <cell r="D323">
            <v>37627</v>
          </cell>
          <cell r="E323">
            <v>1.457408</v>
          </cell>
          <cell r="F323" t="str">
            <v>Segunda-Feria</v>
          </cell>
          <cell r="G323">
            <v>1</v>
          </cell>
        </row>
        <row r="324">
          <cell r="D324">
            <v>37626</v>
          </cell>
          <cell r="E324">
            <v>1.4571320000000001</v>
          </cell>
          <cell r="F324" t="str">
            <v>Domingo</v>
          </cell>
          <cell r="G324">
            <v>7</v>
          </cell>
        </row>
        <row r="325">
          <cell r="D325">
            <v>37625</v>
          </cell>
          <cell r="E325">
            <v>1.4568559999999999</v>
          </cell>
          <cell r="F325" t="str">
            <v>Sábado</v>
          </cell>
          <cell r="G325">
            <v>6</v>
          </cell>
        </row>
        <row r="326">
          <cell r="D326">
            <v>37624</v>
          </cell>
          <cell r="E326">
            <v>1.45658</v>
          </cell>
          <cell r="F326" t="str">
            <v>Sexta-feira</v>
          </cell>
          <cell r="G326">
            <v>5</v>
          </cell>
        </row>
        <row r="327">
          <cell r="D327">
            <v>37623</v>
          </cell>
          <cell r="E327">
            <v>1.456304</v>
          </cell>
          <cell r="F327" t="str">
            <v>Quinta-feira</v>
          </cell>
          <cell r="G327">
            <v>4</v>
          </cell>
        </row>
        <row r="328">
          <cell r="D328">
            <v>37622</v>
          </cell>
          <cell r="E328">
            <v>1.4560280000000001</v>
          </cell>
          <cell r="F328" t="str">
            <v>Quarta-Feira</v>
          </cell>
          <cell r="G328">
            <v>3</v>
          </cell>
        </row>
        <row r="329">
          <cell r="D329">
            <v>37621</v>
          </cell>
          <cell r="E329">
            <v>1.4557519999999999</v>
          </cell>
          <cell r="F329" t="str">
            <v>Terça-Feira</v>
          </cell>
          <cell r="G329">
            <v>2</v>
          </cell>
        </row>
        <row r="330">
          <cell r="D330">
            <v>37620</v>
          </cell>
          <cell r="E330">
            <v>1.455476</v>
          </cell>
          <cell r="F330" t="str">
            <v>Segunda-Feria</v>
          </cell>
          <cell r="G330">
            <v>1</v>
          </cell>
        </row>
        <row r="331">
          <cell r="D331">
            <v>37619</v>
          </cell>
          <cell r="E331">
            <v>1.4552</v>
          </cell>
          <cell r="F331" t="str">
            <v>Domingo</v>
          </cell>
          <cell r="G331">
            <v>7</v>
          </cell>
        </row>
        <row r="332">
          <cell r="D332">
            <v>37618</v>
          </cell>
          <cell r="E332">
            <v>1.4549240000000001</v>
          </cell>
          <cell r="F332" t="str">
            <v>Sábado</v>
          </cell>
          <cell r="G332">
            <v>6</v>
          </cell>
        </row>
        <row r="333">
          <cell r="D333">
            <v>37617</v>
          </cell>
          <cell r="E333">
            <v>1.4546479999999999</v>
          </cell>
          <cell r="F333" t="str">
            <v>Sexta-feira</v>
          </cell>
          <cell r="G333">
            <v>5</v>
          </cell>
        </row>
        <row r="334">
          <cell r="D334">
            <v>37616</v>
          </cell>
          <cell r="E334">
            <v>1.4543729999999999</v>
          </cell>
          <cell r="F334" t="str">
            <v>Quinta-feira</v>
          </cell>
          <cell r="G334">
            <v>4</v>
          </cell>
        </row>
        <row r="335">
          <cell r="D335">
            <v>37615</v>
          </cell>
          <cell r="E335">
            <v>1.4540979999999999</v>
          </cell>
          <cell r="F335" t="str">
            <v>Quarta-Feira</v>
          </cell>
          <cell r="G335">
            <v>3</v>
          </cell>
        </row>
        <row r="336">
          <cell r="D336">
            <v>37614</v>
          </cell>
          <cell r="E336">
            <v>1.4538230000000001</v>
          </cell>
          <cell r="F336" t="str">
            <v>Terça-Feira</v>
          </cell>
          <cell r="G336">
            <v>2</v>
          </cell>
        </row>
        <row r="337">
          <cell r="D337">
            <v>37613</v>
          </cell>
          <cell r="E337">
            <v>1.4535480000000001</v>
          </cell>
          <cell r="F337" t="str">
            <v>Segunda-Feria</v>
          </cell>
          <cell r="G337">
            <v>1</v>
          </cell>
        </row>
        <row r="338">
          <cell r="D338">
            <v>37612</v>
          </cell>
          <cell r="E338">
            <v>1.453273</v>
          </cell>
          <cell r="F338" t="str">
            <v>Domingo</v>
          </cell>
          <cell r="G338">
            <v>7</v>
          </cell>
        </row>
        <row r="339">
          <cell r="D339">
            <v>37611</v>
          </cell>
          <cell r="E339">
            <v>1.452998</v>
          </cell>
          <cell r="F339" t="str">
            <v>Sábado</v>
          </cell>
          <cell r="G339">
            <v>6</v>
          </cell>
        </row>
        <row r="340">
          <cell r="D340">
            <v>37610</v>
          </cell>
          <cell r="E340">
            <v>1.452723</v>
          </cell>
          <cell r="F340" t="str">
            <v>Sexta-feira</v>
          </cell>
          <cell r="G340">
            <v>5</v>
          </cell>
        </row>
        <row r="341">
          <cell r="D341">
            <v>37609</v>
          </cell>
          <cell r="E341">
            <v>1.452448</v>
          </cell>
          <cell r="F341" t="str">
            <v>Quinta-feira</v>
          </cell>
          <cell r="G341">
            <v>4</v>
          </cell>
        </row>
        <row r="342">
          <cell r="D342">
            <v>37608</v>
          </cell>
          <cell r="E342">
            <v>1.4521729999999999</v>
          </cell>
          <cell r="F342" t="str">
            <v>Quarta-Feira</v>
          </cell>
          <cell r="G342">
            <v>3</v>
          </cell>
        </row>
        <row r="343">
          <cell r="D343">
            <v>37607</v>
          </cell>
          <cell r="E343">
            <v>1.4518979999999999</v>
          </cell>
          <cell r="F343" t="str">
            <v>Terça-Feira</v>
          </cell>
          <cell r="G343">
            <v>2</v>
          </cell>
        </row>
        <row r="344">
          <cell r="D344">
            <v>37606</v>
          </cell>
          <cell r="E344">
            <v>1.4516230000000001</v>
          </cell>
          <cell r="F344" t="str">
            <v>Segunda-Feria</v>
          </cell>
          <cell r="G344">
            <v>1</v>
          </cell>
        </row>
        <row r="345">
          <cell r="D345">
            <v>37605</v>
          </cell>
          <cell r="E345">
            <v>1.4513480000000001</v>
          </cell>
          <cell r="F345" t="str">
            <v>Domingo</v>
          </cell>
          <cell r="G345">
            <v>7</v>
          </cell>
        </row>
        <row r="346">
          <cell r="D346">
            <v>37604</v>
          </cell>
          <cell r="E346">
            <v>1.4510730000000001</v>
          </cell>
          <cell r="F346" t="str">
            <v>Sábado</v>
          </cell>
          <cell r="G346">
            <v>6</v>
          </cell>
        </row>
        <row r="347">
          <cell r="D347">
            <v>37603</v>
          </cell>
          <cell r="E347">
            <v>1.450798</v>
          </cell>
          <cell r="F347" t="str">
            <v>Sexta-feira</v>
          </cell>
          <cell r="G347">
            <v>5</v>
          </cell>
        </row>
        <row r="348">
          <cell r="D348">
            <v>37602</v>
          </cell>
          <cell r="E348">
            <v>1.450523</v>
          </cell>
          <cell r="F348" t="str">
            <v>Quinta-feira</v>
          </cell>
          <cell r="G348">
            <v>4</v>
          </cell>
        </row>
        <row r="349">
          <cell r="D349">
            <v>37601</v>
          </cell>
          <cell r="E349">
            <v>1.450248</v>
          </cell>
          <cell r="F349" t="str">
            <v>Quarta-Feira</v>
          </cell>
          <cell r="G349">
            <v>3</v>
          </cell>
        </row>
        <row r="350">
          <cell r="D350">
            <v>37600</v>
          </cell>
          <cell r="E350">
            <v>1.449973</v>
          </cell>
          <cell r="F350" t="str">
            <v>Terça-Feira</v>
          </cell>
          <cell r="G350">
            <v>2</v>
          </cell>
        </row>
        <row r="351">
          <cell r="D351">
            <v>37599</v>
          </cell>
          <cell r="E351">
            <v>1.4496979999999999</v>
          </cell>
          <cell r="F351" t="str">
            <v>Segunda-Feria</v>
          </cell>
          <cell r="G351">
            <v>1</v>
          </cell>
        </row>
        <row r="352">
          <cell r="D352">
            <v>37598</v>
          </cell>
          <cell r="E352">
            <v>1.4494229999999999</v>
          </cell>
          <cell r="F352" t="str">
            <v>Domingo</v>
          </cell>
          <cell r="G352">
            <v>7</v>
          </cell>
        </row>
        <row r="353">
          <cell r="D353">
            <v>37597</v>
          </cell>
          <cell r="E353">
            <v>1.4491480000000001</v>
          </cell>
          <cell r="F353" t="str">
            <v>Sábado</v>
          </cell>
          <cell r="G353">
            <v>6</v>
          </cell>
        </row>
        <row r="354">
          <cell r="D354">
            <v>37596</v>
          </cell>
          <cell r="E354">
            <v>1.448874</v>
          </cell>
          <cell r="F354" t="str">
            <v>Sexta-feira</v>
          </cell>
          <cell r="G354">
            <v>5</v>
          </cell>
        </row>
        <row r="355">
          <cell r="D355">
            <v>37595</v>
          </cell>
          <cell r="E355">
            <v>1.4486000000000001</v>
          </cell>
          <cell r="F355" t="str">
            <v>Quinta-feira</v>
          </cell>
          <cell r="G355">
            <v>4</v>
          </cell>
        </row>
        <row r="356">
          <cell r="D356">
            <v>37594</v>
          </cell>
          <cell r="E356">
            <v>1.448326</v>
          </cell>
          <cell r="F356" t="str">
            <v>Quarta-Feira</v>
          </cell>
          <cell r="G356">
            <v>3</v>
          </cell>
        </row>
        <row r="357">
          <cell r="D357">
            <v>37593</v>
          </cell>
          <cell r="E357">
            <v>1.4480519999999999</v>
          </cell>
          <cell r="F357" t="str">
            <v>Terça-Feira</v>
          </cell>
          <cell r="G357">
            <v>2</v>
          </cell>
        </row>
        <row r="358">
          <cell r="D358">
            <v>37592</v>
          </cell>
          <cell r="E358">
            <v>1.447778</v>
          </cell>
          <cell r="F358" t="str">
            <v>Segunda-Feria</v>
          </cell>
          <cell r="G358">
            <v>1</v>
          </cell>
        </row>
        <row r="359">
          <cell r="D359">
            <v>37591</v>
          </cell>
          <cell r="E359">
            <v>1.4475039999999999</v>
          </cell>
          <cell r="F359" t="str">
            <v>Domingo</v>
          </cell>
          <cell r="G359">
            <v>7</v>
          </cell>
        </row>
        <row r="360">
          <cell r="D360">
            <v>37590</v>
          </cell>
          <cell r="E360">
            <v>1.44723</v>
          </cell>
          <cell r="F360" t="str">
            <v>Sábado</v>
          </cell>
          <cell r="G360">
            <v>6</v>
          </cell>
        </row>
        <row r="361">
          <cell r="D361">
            <v>37589</v>
          </cell>
          <cell r="E361">
            <v>1.4469559999999999</v>
          </cell>
          <cell r="F361" t="str">
            <v>Sexta-feira</v>
          </cell>
          <cell r="G361">
            <v>5</v>
          </cell>
        </row>
        <row r="362">
          <cell r="D362">
            <v>37588</v>
          </cell>
          <cell r="E362">
            <v>1.446682</v>
          </cell>
          <cell r="F362" t="str">
            <v>Quinta-feira</v>
          </cell>
          <cell r="G362">
            <v>4</v>
          </cell>
        </row>
        <row r="363">
          <cell r="D363">
            <v>37587</v>
          </cell>
          <cell r="E363">
            <v>1.4464079999999999</v>
          </cell>
          <cell r="F363" t="str">
            <v>Quarta-Feira</v>
          </cell>
          <cell r="G363">
            <v>3</v>
          </cell>
        </row>
        <row r="364">
          <cell r="D364">
            <v>37586</v>
          </cell>
          <cell r="E364">
            <v>1.446134</v>
          </cell>
          <cell r="F364" t="str">
            <v>Terça-Feira</v>
          </cell>
          <cell r="G364">
            <v>2</v>
          </cell>
        </row>
        <row r="365">
          <cell r="D365">
            <v>37585</v>
          </cell>
          <cell r="E365">
            <v>1.4458599999999999</v>
          </cell>
          <cell r="F365" t="str">
            <v>Segunda-Feria</v>
          </cell>
          <cell r="G365">
            <v>1</v>
          </cell>
        </row>
        <row r="366">
          <cell r="D366">
            <v>37584</v>
          </cell>
          <cell r="E366">
            <v>1.445586</v>
          </cell>
          <cell r="F366" t="str">
            <v>Domingo</v>
          </cell>
          <cell r="G366">
            <v>7</v>
          </cell>
        </row>
        <row r="367">
          <cell r="D367">
            <v>37583</v>
          </cell>
          <cell r="E367">
            <v>1.4453119999999999</v>
          </cell>
          <cell r="F367" t="str">
            <v>Sábado</v>
          </cell>
          <cell r="G367">
            <v>6</v>
          </cell>
        </row>
        <row r="368">
          <cell r="D368">
            <v>37582</v>
          </cell>
          <cell r="E368">
            <v>1.445038</v>
          </cell>
          <cell r="F368" t="str">
            <v>Sexta-feira</v>
          </cell>
          <cell r="G368">
            <v>5</v>
          </cell>
        </row>
        <row r="369">
          <cell r="D369">
            <v>37581</v>
          </cell>
          <cell r="E369">
            <v>1.4447639999999999</v>
          </cell>
          <cell r="F369" t="str">
            <v>Quinta-feira</v>
          </cell>
          <cell r="G369">
            <v>4</v>
          </cell>
        </row>
        <row r="370">
          <cell r="D370">
            <v>37580</v>
          </cell>
          <cell r="E370">
            <v>1.4444900000000001</v>
          </cell>
          <cell r="F370" t="str">
            <v>Quarta-Feira</v>
          </cell>
          <cell r="G370">
            <v>3</v>
          </cell>
        </row>
        <row r="371">
          <cell r="D371">
            <v>37579</v>
          </cell>
          <cell r="E371">
            <v>1.4442390000000001</v>
          </cell>
          <cell r="F371" t="str">
            <v>Terça-Feira</v>
          </cell>
          <cell r="G371">
            <v>2</v>
          </cell>
        </row>
        <row r="372">
          <cell r="D372">
            <v>37578</v>
          </cell>
          <cell r="E372">
            <v>1.443988</v>
          </cell>
          <cell r="F372" t="str">
            <v>Segunda-Feria</v>
          </cell>
          <cell r="G372">
            <v>1</v>
          </cell>
        </row>
        <row r="373">
          <cell r="D373">
            <v>37577</v>
          </cell>
          <cell r="E373">
            <v>1.443737</v>
          </cell>
          <cell r="F373" t="str">
            <v>Domingo</v>
          </cell>
          <cell r="G373">
            <v>7</v>
          </cell>
        </row>
        <row r="374">
          <cell r="D374">
            <v>37576</v>
          </cell>
          <cell r="E374">
            <v>1.443486</v>
          </cell>
          <cell r="F374" t="str">
            <v>Sábado</v>
          </cell>
          <cell r="G374">
            <v>6</v>
          </cell>
        </row>
        <row r="375">
          <cell r="D375">
            <v>37575</v>
          </cell>
          <cell r="E375">
            <v>1.443235</v>
          </cell>
          <cell r="F375" t="str">
            <v>Sexta-feira</v>
          </cell>
          <cell r="G375">
            <v>5</v>
          </cell>
        </row>
        <row r="376">
          <cell r="D376">
            <v>37574</v>
          </cell>
          <cell r="E376">
            <v>1.442984</v>
          </cell>
          <cell r="F376" t="str">
            <v>Quinta-feira</v>
          </cell>
          <cell r="G376">
            <v>4</v>
          </cell>
        </row>
        <row r="377">
          <cell r="D377">
            <v>37573</v>
          </cell>
          <cell r="E377">
            <v>1.442733</v>
          </cell>
          <cell r="F377" t="str">
            <v>Quarta-Feira</v>
          </cell>
          <cell r="G377">
            <v>3</v>
          </cell>
        </row>
        <row r="378">
          <cell r="D378">
            <v>37572</v>
          </cell>
          <cell r="E378">
            <v>1.442482</v>
          </cell>
          <cell r="F378" t="str">
            <v>Terça-Feira</v>
          </cell>
          <cell r="G378">
            <v>2</v>
          </cell>
        </row>
        <row r="379">
          <cell r="D379">
            <v>37571</v>
          </cell>
          <cell r="E379">
            <v>1.442231</v>
          </cell>
          <cell r="F379" t="str">
            <v>Segunda-Feria</v>
          </cell>
          <cell r="G379">
            <v>1</v>
          </cell>
        </row>
        <row r="380">
          <cell r="D380">
            <v>37570</v>
          </cell>
          <cell r="E380">
            <v>1.441981</v>
          </cell>
          <cell r="F380" t="str">
            <v>Domingo</v>
          </cell>
          <cell r="G380">
            <v>7</v>
          </cell>
        </row>
        <row r="381">
          <cell r="D381">
            <v>37569</v>
          </cell>
          <cell r="E381">
            <v>1.4417310000000001</v>
          </cell>
          <cell r="F381" t="str">
            <v>Sábado</v>
          </cell>
          <cell r="G381">
            <v>6</v>
          </cell>
        </row>
        <row r="382">
          <cell r="D382">
            <v>37568</v>
          </cell>
          <cell r="E382">
            <v>1.441481</v>
          </cell>
          <cell r="F382" t="str">
            <v>Sexta-feira</v>
          </cell>
          <cell r="G382">
            <v>5</v>
          </cell>
        </row>
        <row r="383">
          <cell r="D383">
            <v>37567</v>
          </cell>
          <cell r="E383">
            <v>1.4412309999999999</v>
          </cell>
          <cell r="F383" t="str">
            <v>Quinta-feira</v>
          </cell>
          <cell r="G383">
            <v>4</v>
          </cell>
        </row>
        <row r="384">
          <cell r="D384">
            <v>37566</v>
          </cell>
          <cell r="E384">
            <v>1.4409810000000001</v>
          </cell>
          <cell r="F384" t="str">
            <v>Quarta-Feira</v>
          </cell>
          <cell r="G384">
            <v>3</v>
          </cell>
        </row>
        <row r="385">
          <cell r="D385">
            <v>37565</v>
          </cell>
          <cell r="E385">
            <v>1.440731</v>
          </cell>
          <cell r="F385" t="str">
            <v>Terça-Feira</v>
          </cell>
          <cell r="G385">
            <v>2</v>
          </cell>
        </row>
        <row r="386">
          <cell r="D386">
            <v>37564</v>
          </cell>
          <cell r="E386">
            <v>1.4404809999999999</v>
          </cell>
          <cell r="F386" t="str">
            <v>Segunda-Feria</v>
          </cell>
          <cell r="G386">
            <v>1</v>
          </cell>
        </row>
        <row r="387">
          <cell r="D387">
            <v>37563</v>
          </cell>
          <cell r="E387">
            <v>1.440231</v>
          </cell>
          <cell r="F387" t="str">
            <v>Domingo</v>
          </cell>
          <cell r="G387">
            <v>7</v>
          </cell>
        </row>
        <row r="388">
          <cell r="D388">
            <v>37562</v>
          </cell>
          <cell r="E388">
            <v>1.439981</v>
          </cell>
          <cell r="F388" t="str">
            <v>Sábado</v>
          </cell>
          <cell r="G388">
            <v>6</v>
          </cell>
        </row>
        <row r="389">
          <cell r="D389">
            <v>37561</v>
          </cell>
          <cell r="E389">
            <v>1.4397310000000001</v>
          </cell>
          <cell r="F389" t="str">
            <v>Sexta-feira</v>
          </cell>
          <cell r="G389">
            <v>5</v>
          </cell>
        </row>
        <row r="390">
          <cell r="D390">
            <v>37560</v>
          </cell>
          <cell r="E390">
            <v>1.439481</v>
          </cell>
          <cell r="F390" t="str">
            <v>Quinta-feira</v>
          </cell>
          <cell r="G390">
            <v>4</v>
          </cell>
        </row>
        <row r="391">
          <cell r="D391">
            <v>37559</v>
          </cell>
          <cell r="E391">
            <v>1.4392309999999999</v>
          </cell>
          <cell r="F391" t="str">
            <v>Quarta-Feira</v>
          </cell>
          <cell r="G391">
            <v>3</v>
          </cell>
        </row>
        <row r="392">
          <cell r="D392">
            <v>37558</v>
          </cell>
          <cell r="E392">
            <v>1.4389810000000001</v>
          </cell>
          <cell r="F392" t="str">
            <v>Terça-Feira</v>
          </cell>
          <cell r="G392">
            <v>2</v>
          </cell>
        </row>
        <row r="393">
          <cell r="D393">
            <v>37557</v>
          </cell>
          <cell r="E393">
            <v>1.438731</v>
          </cell>
          <cell r="F393" t="str">
            <v>Segunda-Feria</v>
          </cell>
          <cell r="G393">
            <v>1</v>
          </cell>
        </row>
        <row r="394">
          <cell r="D394">
            <v>37556</v>
          </cell>
          <cell r="E394">
            <v>1.4384809999999999</v>
          </cell>
          <cell r="F394" t="str">
            <v>Domingo</v>
          </cell>
          <cell r="G394">
            <v>7</v>
          </cell>
        </row>
        <row r="395">
          <cell r="D395">
            <v>37555</v>
          </cell>
          <cell r="E395">
            <v>1.438231</v>
          </cell>
          <cell r="F395" t="str">
            <v>Sábado</v>
          </cell>
          <cell r="G395">
            <v>6</v>
          </cell>
        </row>
        <row r="396">
          <cell r="D396">
            <v>37554</v>
          </cell>
          <cell r="E396">
            <v>1.437981</v>
          </cell>
          <cell r="F396" t="str">
            <v>Sexta-feira</v>
          </cell>
          <cell r="G396">
            <v>5</v>
          </cell>
        </row>
        <row r="397">
          <cell r="D397">
            <v>37553</v>
          </cell>
          <cell r="E397">
            <v>1.4377310000000001</v>
          </cell>
          <cell r="F397" t="str">
            <v>Quinta-feira</v>
          </cell>
          <cell r="G397">
            <v>4</v>
          </cell>
        </row>
        <row r="398">
          <cell r="D398">
            <v>37552</v>
          </cell>
          <cell r="E398">
            <v>1.437481</v>
          </cell>
          <cell r="F398" t="str">
            <v>Quarta-Feira</v>
          </cell>
          <cell r="G398">
            <v>3</v>
          </cell>
        </row>
        <row r="399">
          <cell r="D399">
            <v>37551</v>
          </cell>
          <cell r="E399">
            <v>1.4372309999999999</v>
          </cell>
          <cell r="F399" t="str">
            <v>Terça-Feira</v>
          </cell>
          <cell r="G399">
            <v>2</v>
          </cell>
        </row>
        <row r="400">
          <cell r="D400">
            <v>37550</v>
          </cell>
          <cell r="E400">
            <v>1.4369810000000001</v>
          </cell>
          <cell r="F400" t="str">
            <v>Segunda-Feria</v>
          </cell>
          <cell r="G400">
            <v>1</v>
          </cell>
        </row>
        <row r="401">
          <cell r="D401">
            <v>37549</v>
          </cell>
          <cell r="E401">
            <v>1.436731</v>
          </cell>
          <cell r="F401" t="str">
            <v>Domingo</v>
          </cell>
          <cell r="G401">
            <v>7</v>
          </cell>
        </row>
        <row r="402">
          <cell r="D402">
            <v>37548</v>
          </cell>
          <cell r="E402">
            <v>1.4364809999999999</v>
          </cell>
          <cell r="F402" t="str">
            <v>Sábado</v>
          </cell>
          <cell r="G402">
            <v>6</v>
          </cell>
        </row>
        <row r="403">
          <cell r="D403">
            <v>37547</v>
          </cell>
          <cell r="E403">
            <v>1.436232</v>
          </cell>
          <cell r="F403" t="str">
            <v>Sexta-feira</v>
          </cell>
          <cell r="G403">
            <v>5</v>
          </cell>
        </row>
        <row r="404">
          <cell r="D404">
            <v>37546</v>
          </cell>
          <cell r="E404">
            <v>1.435983</v>
          </cell>
          <cell r="F404" t="str">
            <v>Quinta-feira</v>
          </cell>
          <cell r="G404">
            <v>4</v>
          </cell>
        </row>
        <row r="405">
          <cell r="D405">
            <v>37545</v>
          </cell>
          <cell r="E405">
            <v>1.4357340000000001</v>
          </cell>
          <cell r="F405" t="str">
            <v>Quarta-Feira</v>
          </cell>
          <cell r="G405">
            <v>3</v>
          </cell>
        </row>
        <row r="406">
          <cell r="D406">
            <v>37544</v>
          </cell>
          <cell r="E406">
            <v>1.4354849999999999</v>
          </cell>
          <cell r="F406" t="str">
            <v>Terça-Feira</v>
          </cell>
          <cell r="G406">
            <v>2</v>
          </cell>
        </row>
        <row r="407">
          <cell r="D407">
            <v>37543</v>
          </cell>
          <cell r="E407">
            <v>1.435236</v>
          </cell>
          <cell r="F407" t="str">
            <v>Segunda-Feria</v>
          </cell>
          <cell r="G407">
            <v>1</v>
          </cell>
        </row>
        <row r="408">
          <cell r="D408">
            <v>37542</v>
          </cell>
          <cell r="E408">
            <v>1.434987</v>
          </cell>
          <cell r="F408" t="str">
            <v>Domingo</v>
          </cell>
          <cell r="G408">
            <v>7</v>
          </cell>
        </row>
        <row r="409">
          <cell r="D409">
            <v>37541</v>
          </cell>
          <cell r="E409">
            <v>1.4347380000000001</v>
          </cell>
          <cell r="F409" t="str">
            <v>Sábado</v>
          </cell>
          <cell r="G409">
            <v>6</v>
          </cell>
        </row>
        <row r="410">
          <cell r="D410">
            <v>37540</v>
          </cell>
          <cell r="E410">
            <v>1.4344889999999999</v>
          </cell>
          <cell r="F410" t="str">
            <v>Sexta-feira</v>
          </cell>
          <cell r="G410">
            <v>5</v>
          </cell>
        </row>
        <row r="411">
          <cell r="D411">
            <v>37539</v>
          </cell>
          <cell r="E411">
            <v>1.43424</v>
          </cell>
          <cell r="F411" t="str">
            <v>Quinta-feira</v>
          </cell>
          <cell r="G411">
            <v>4</v>
          </cell>
        </row>
        <row r="412">
          <cell r="D412">
            <v>37538</v>
          </cell>
          <cell r="E412">
            <v>1.433991</v>
          </cell>
          <cell r="F412" t="str">
            <v>Quarta-Feira</v>
          </cell>
          <cell r="G412">
            <v>3</v>
          </cell>
        </row>
        <row r="413">
          <cell r="D413">
            <v>37537</v>
          </cell>
          <cell r="E413">
            <v>1.4337420000000001</v>
          </cell>
          <cell r="F413" t="str">
            <v>Terça-Feira</v>
          </cell>
          <cell r="G413">
            <v>2</v>
          </cell>
        </row>
        <row r="414">
          <cell r="D414">
            <v>37536</v>
          </cell>
          <cell r="E414">
            <v>1.4334929999999999</v>
          </cell>
          <cell r="F414" t="str">
            <v>Segunda-Feria</v>
          </cell>
          <cell r="G414">
            <v>1</v>
          </cell>
        </row>
        <row r="415">
          <cell r="D415">
            <v>37535</v>
          </cell>
          <cell r="E415">
            <v>1.433244</v>
          </cell>
          <cell r="F415" t="str">
            <v>Domingo</v>
          </cell>
          <cell r="G415">
            <v>7</v>
          </cell>
        </row>
        <row r="416">
          <cell r="D416">
            <v>37534</v>
          </cell>
          <cell r="E416">
            <v>1.432995</v>
          </cell>
          <cell r="F416" t="str">
            <v>Sábado</v>
          </cell>
          <cell r="G416">
            <v>6</v>
          </cell>
        </row>
        <row r="417">
          <cell r="D417">
            <v>37533</v>
          </cell>
          <cell r="E417">
            <v>1.4327460000000001</v>
          </cell>
          <cell r="F417" t="str">
            <v>Sexta-feira</v>
          </cell>
          <cell r="G417">
            <v>5</v>
          </cell>
        </row>
        <row r="418">
          <cell r="D418">
            <v>37532</v>
          </cell>
          <cell r="E418">
            <v>1.4324969999999999</v>
          </cell>
          <cell r="F418" t="str">
            <v>Quinta-feira</v>
          </cell>
          <cell r="G418">
            <v>4</v>
          </cell>
        </row>
        <row r="419">
          <cell r="D419">
            <v>37531</v>
          </cell>
          <cell r="E419">
            <v>1.432248</v>
          </cell>
          <cell r="F419" t="str">
            <v>Quarta-Feira</v>
          </cell>
          <cell r="G419">
            <v>3</v>
          </cell>
        </row>
        <row r="420">
          <cell r="D420">
            <v>37530</v>
          </cell>
          <cell r="E420">
            <v>1.431999</v>
          </cell>
          <cell r="F420" t="str">
            <v>Terça-Feira</v>
          </cell>
          <cell r="G420">
            <v>2</v>
          </cell>
        </row>
        <row r="421">
          <cell r="D421">
            <v>37529</v>
          </cell>
          <cell r="E421">
            <v>1.4317500000000001</v>
          </cell>
          <cell r="F421" t="str">
            <v>Segunda-Feria</v>
          </cell>
          <cell r="G421">
            <v>1</v>
          </cell>
        </row>
        <row r="422">
          <cell r="D422">
            <v>37528</v>
          </cell>
          <cell r="E422">
            <v>1.4315009999999999</v>
          </cell>
          <cell r="F422" t="str">
            <v>Domingo</v>
          </cell>
          <cell r="G422">
            <v>7</v>
          </cell>
        </row>
        <row r="423">
          <cell r="D423">
            <v>37527</v>
          </cell>
          <cell r="E423">
            <v>1.431252</v>
          </cell>
          <cell r="F423" t="str">
            <v>Sábado</v>
          </cell>
          <cell r="G423">
            <v>6</v>
          </cell>
        </row>
        <row r="424">
          <cell r="D424">
            <v>37526</v>
          </cell>
          <cell r="E424">
            <v>1.431003</v>
          </cell>
          <cell r="F424" t="str">
            <v>Sexta-feira</v>
          </cell>
          <cell r="G424">
            <v>5</v>
          </cell>
        </row>
        <row r="425">
          <cell r="D425">
            <v>37525</v>
          </cell>
          <cell r="E425">
            <v>1.4307540000000001</v>
          </cell>
          <cell r="F425" t="str">
            <v>Quinta-feira</v>
          </cell>
          <cell r="G425">
            <v>4</v>
          </cell>
        </row>
        <row r="426">
          <cell r="D426">
            <v>37524</v>
          </cell>
          <cell r="E426">
            <v>1.4305060000000001</v>
          </cell>
          <cell r="F426" t="str">
            <v>Quarta-Feira</v>
          </cell>
          <cell r="G426">
            <v>3</v>
          </cell>
        </row>
        <row r="427">
          <cell r="D427">
            <v>37523</v>
          </cell>
          <cell r="E427">
            <v>1.430258</v>
          </cell>
          <cell r="F427" t="str">
            <v>Terça-Feira</v>
          </cell>
          <cell r="G427">
            <v>2</v>
          </cell>
        </row>
        <row r="428">
          <cell r="D428">
            <v>37522</v>
          </cell>
          <cell r="E428">
            <v>1.43001</v>
          </cell>
          <cell r="F428" t="str">
            <v>Segunda-Feria</v>
          </cell>
          <cell r="G428">
            <v>1</v>
          </cell>
        </row>
        <row r="429">
          <cell r="D429">
            <v>37521</v>
          </cell>
          <cell r="E429">
            <v>1.429762</v>
          </cell>
          <cell r="F429" t="str">
            <v>Domingo</v>
          </cell>
          <cell r="G429">
            <v>7</v>
          </cell>
        </row>
        <row r="430">
          <cell r="D430">
            <v>37520</v>
          </cell>
          <cell r="E430">
            <v>1.429514</v>
          </cell>
          <cell r="F430" t="str">
            <v>Sábado</v>
          </cell>
          <cell r="G430">
            <v>6</v>
          </cell>
        </row>
        <row r="431">
          <cell r="D431">
            <v>37519</v>
          </cell>
          <cell r="E431">
            <v>1.4292659999999999</v>
          </cell>
          <cell r="F431" t="str">
            <v>Sexta-feira</v>
          </cell>
          <cell r="G431">
            <v>5</v>
          </cell>
        </row>
        <row r="432">
          <cell r="D432">
            <v>37518</v>
          </cell>
          <cell r="E432">
            <v>1.4290179999999999</v>
          </cell>
          <cell r="F432" t="str">
            <v>Quinta-feira</v>
          </cell>
          <cell r="G432">
            <v>4</v>
          </cell>
        </row>
        <row r="433">
          <cell r="D433">
            <v>37517</v>
          </cell>
          <cell r="E433">
            <v>1.4287700000000001</v>
          </cell>
          <cell r="F433" t="str">
            <v>Quarta-Feira</v>
          </cell>
          <cell r="G433">
            <v>3</v>
          </cell>
        </row>
        <row r="434">
          <cell r="D434">
            <v>37516</v>
          </cell>
          <cell r="E434">
            <v>1.4285220000000001</v>
          </cell>
          <cell r="F434" t="str">
            <v>Terça-Feira</v>
          </cell>
          <cell r="G434">
            <v>2</v>
          </cell>
        </row>
        <row r="435">
          <cell r="D435">
            <v>37515</v>
          </cell>
          <cell r="E435">
            <v>1.428274</v>
          </cell>
          <cell r="F435" t="str">
            <v>Segunda-Feria</v>
          </cell>
          <cell r="G435">
            <v>1</v>
          </cell>
        </row>
        <row r="436">
          <cell r="D436">
            <v>37514</v>
          </cell>
          <cell r="E436">
            <v>1.428026</v>
          </cell>
          <cell r="F436" t="str">
            <v>Domingo</v>
          </cell>
          <cell r="G436">
            <v>7</v>
          </cell>
        </row>
        <row r="437">
          <cell r="D437">
            <v>37513</v>
          </cell>
          <cell r="E437">
            <v>1.427778</v>
          </cell>
          <cell r="F437" t="str">
            <v>Sábado</v>
          </cell>
          <cell r="G437">
            <v>6</v>
          </cell>
        </row>
        <row r="438">
          <cell r="D438">
            <v>37512</v>
          </cell>
          <cell r="E438">
            <v>1.42753</v>
          </cell>
          <cell r="F438" t="str">
            <v>Sexta-feira</v>
          </cell>
          <cell r="G438">
            <v>5</v>
          </cell>
        </row>
        <row r="439">
          <cell r="D439">
            <v>37511</v>
          </cell>
          <cell r="E439">
            <v>1.4272819999999999</v>
          </cell>
          <cell r="F439" t="str">
            <v>Quinta-feira</v>
          </cell>
          <cell r="G439">
            <v>4</v>
          </cell>
        </row>
        <row r="440">
          <cell r="D440">
            <v>37510</v>
          </cell>
          <cell r="E440">
            <v>1.4270339999999999</v>
          </cell>
          <cell r="F440" t="str">
            <v>Quarta-Feira</v>
          </cell>
          <cell r="G440">
            <v>3</v>
          </cell>
        </row>
        <row r="441">
          <cell r="D441">
            <v>37509</v>
          </cell>
          <cell r="E441">
            <v>1.4267860000000001</v>
          </cell>
          <cell r="F441" t="str">
            <v>Terça-Feira</v>
          </cell>
          <cell r="G441">
            <v>2</v>
          </cell>
        </row>
        <row r="442">
          <cell r="D442">
            <v>37508</v>
          </cell>
          <cell r="E442">
            <v>1.4265380000000001</v>
          </cell>
          <cell r="F442" t="str">
            <v>Segunda-Feria</v>
          </cell>
          <cell r="G442">
            <v>1</v>
          </cell>
        </row>
        <row r="443">
          <cell r="D443">
            <v>37507</v>
          </cell>
          <cell r="E443">
            <v>1.4262900000000001</v>
          </cell>
          <cell r="F443" t="str">
            <v>Domingo</v>
          </cell>
          <cell r="G443">
            <v>7</v>
          </cell>
        </row>
        <row r="444">
          <cell r="D444">
            <v>37506</v>
          </cell>
          <cell r="E444">
            <v>1.426042</v>
          </cell>
          <cell r="F444" t="str">
            <v>Sábado</v>
          </cell>
          <cell r="G444">
            <v>6</v>
          </cell>
        </row>
        <row r="445">
          <cell r="D445">
            <v>37505</v>
          </cell>
          <cell r="E445">
            <v>1.425794</v>
          </cell>
          <cell r="F445" t="str">
            <v>Sexta-feira</v>
          </cell>
          <cell r="G445">
            <v>5</v>
          </cell>
        </row>
        <row r="446">
          <cell r="D446">
            <v>37504</v>
          </cell>
          <cell r="E446">
            <v>1.425546</v>
          </cell>
          <cell r="F446" t="str">
            <v>Quinta-feira</v>
          </cell>
          <cell r="G446">
            <v>4</v>
          </cell>
        </row>
        <row r="447">
          <cell r="D447">
            <v>37503</v>
          </cell>
          <cell r="E447">
            <v>1.425298</v>
          </cell>
          <cell r="F447" t="str">
            <v>Quarta-Feira</v>
          </cell>
          <cell r="G447">
            <v>3</v>
          </cell>
        </row>
        <row r="448">
          <cell r="D448">
            <v>37502</v>
          </cell>
          <cell r="E448">
            <v>1.4250499999999999</v>
          </cell>
          <cell r="F448" t="str">
            <v>Terça-Feira</v>
          </cell>
          <cell r="G448">
            <v>2</v>
          </cell>
        </row>
        <row r="449">
          <cell r="D449">
            <v>37501</v>
          </cell>
          <cell r="E449">
            <v>1.4248019999999999</v>
          </cell>
          <cell r="F449" t="str">
            <v>Segunda-Feria</v>
          </cell>
          <cell r="G449">
            <v>1</v>
          </cell>
        </row>
        <row r="450">
          <cell r="D450">
            <v>37500</v>
          </cell>
          <cell r="E450">
            <v>1.424555</v>
          </cell>
          <cell r="F450" t="str">
            <v>Domingo</v>
          </cell>
          <cell r="G450">
            <v>7</v>
          </cell>
        </row>
        <row r="451">
          <cell r="D451">
            <v>37499</v>
          </cell>
          <cell r="E451">
            <v>1.4243079999999999</v>
          </cell>
          <cell r="F451" t="str">
            <v>Sábado</v>
          </cell>
          <cell r="G451">
            <v>6</v>
          </cell>
        </row>
        <row r="452">
          <cell r="D452">
            <v>37498</v>
          </cell>
          <cell r="E452">
            <v>1.424061</v>
          </cell>
          <cell r="F452" t="str">
            <v>Sexta-feira</v>
          </cell>
          <cell r="G452">
            <v>5</v>
          </cell>
        </row>
        <row r="453">
          <cell r="D453">
            <v>37497</v>
          </cell>
          <cell r="E453">
            <v>1.4238139999999999</v>
          </cell>
          <cell r="F453" t="str">
            <v>Quinta-feira</v>
          </cell>
          <cell r="G453">
            <v>4</v>
          </cell>
        </row>
        <row r="454">
          <cell r="D454">
            <v>37496</v>
          </cell>
          <cell r="E454">
            <v>1.423567</v>
          </cell>
          <cell r="F454" t="str">
            <v>Quarta-Feira</v>
          </cell>
          <cell r="G454">
            <v>3</v>
          </cell>
        </row>
        <row r="455">
          <cell r="D455">
            <v>37495</v>
          </cell>
          <cell r="E455">
            <v>1.4233199999999999</v>
          </cell>
          <cell r="F455" t="str">
            <v>Terça-Feira</v>
          </cell>
          <cell r="G455">
            <v>2</v>
          </cell>
        </row>
        <row r="456">
          <cell r="D456">
            <v>37494</v>
          </cell>
          <cell r="E456">
            <v>1.423073</v>
          </cell>
          <cell r="F456" t="str">
            <v>Segunda-Feria</v>
          </cell>
          <cell r="G456">
            <v>1</v>
          </cell>
        </row>
        <row r="457">
          <cell r="D457">
            <v>37493</v>
          </cell>
          <cell r="E457">
            <v>1.4228259999999999</v>
          </cell>
          <cell r="F457" t="str">
            <v>Domingo</v>
          </cell>
          <cell r="G457">
            <v>7</v>
          </cell>
        </row>
        <row r="458">
          <cell r="D458">
            <v>37492</v>
          </cell>
          <cell r="E458">
            <v>1.422579</v>
          </cell>
          <cell r="F458" t="str">
            <v>Sábado</v>
          </cell>
          <cell r="G458">
            <v>6</v>
          </cell>
        </row>
        <row r="459">
          <cell r="D459">
            <v>37491</v>
          </cell>
          <cell r="E459">
            <v>1.4223319999999999</v>
          </cell>
          <cell r="F459" t="str">
            <v>Sexta-feira</v>
          </cell>
          <cell r="G459">
            <v>5</v>
          </cell>
        </row>
        <row r="460">
          <cell r="D460">
            <v>37490</v>
          </cell>
          <cell r="E460">
            <v>1.422085</v>
          </cell>
          <cell r="F460" t="str">
            <v>Quinta-feira</v>
          </cell>
          <cell r="G460">
            <v>4</v>
          </cell>
        </row>
        <row r="461">
          <cell r="D461">
            <v>37489</v>
          </cell>
          <cell r="E461">
            <v>1.421659</v>
          </cell>
          <cell r="F461" t="str">
            <v>Quarta-Feira</v>
          </cell>
          <cell r="G461">
            <v>3</v>
          </cell>
        </row>
        <row r="462">
          <cell r="D462">
            <v>37488</v>
          </cell>
          <cell r="E462">
            <v>1.4212340000000001</v>
          </cell>
          <cell r="F462" t="str">
            <v>Terça-Feira</v>
          </cell>
          <cell r="G462">
            <v>2</v>
          </cell>
        </row>
        <row r="463">
          <cell r="D463">
            <v>37487</v>
          </cell>
          <cell r="E463">
            <v>1.420809</v>
          </cell>
          <cell r="F463" t="str">
            <v>Segunda-Feria</v>
          </cell>
          <cell r="G463">
            <v>1</v>
          </cell>
        </row>
        <row r="464">
          <cell r="D464">
            <v>37486</v>
          </cell>
          <cell r="E464">
            <v>1.4203840000000001</v>
          </cell>
          <cell r="F464" t="str">
            <v>Domingo</v>
          </cell>
          <cell r="G464">
            <v>7</v>
          </cell>
        </row>
        <row r="465">
          <cell r="D465">
            <v>37485</v>
          </cell>
          <cell r="E465">
            <v>1.419959</v>
          </cell>
          <cell r="F465" t="str">
            <v>Sábado</v>
          </cell>
          <cell r="G465">
            <v>6</v>
          </cell>
        </row>
        <row r="466">
          <cell r="D466">
            <v>37484</v>
          </cell>
          <cell r="E466">
            <v>1.4195340000000001</v>
          </cell>
          <cell r="F466" t="str">
            <v>Sexta-feira</v>
          </cell>
          <cell r="G466">
            <v>5</v>
          </cell>
        </row>
        <row r="467">
          <cell r="D467">
            <v>37483</v>
          </cell>
          <cell r="E467">
            <v>1.419109</v>
          </cell>
          <cell r="F467" t="str">
            <v>Quinta-feira</v>
          </cell>
          <cell r="G467">
            <v>4</v>
          </cell>
        </row>
        <row r="468">
          <cell r="D468">
            <v>37482</v>
          </cell>
          <cell r="E468">
            <v>1.4186840000000001</v>
          </cell>
          <cell r="F468" t="str">
            <v>Quarta-Feira</v>
          </cell>
          <cell r="G468">
            <v>3</v>
          </cell>
        </row>
        <row r="469">
          <cell r="D469">
            <v>37481</v>
          </cell>
          <cell r="E469">
            <v>1.4182589999999999</v>
          </cell>
          <cell r="F469" t="str">
            <v>Terça-Feira</v>
          </cell>
          <cell r="G469">
            <v>2</v>
          </cell>
        </row>
        <row r="470">
          <cell r="D470">
            <v>37480</v>
          </cell>
          <cell r="E470">
            <v>1.417835</v>
          </cell>
          <cell r="F470" t="str">
            <v>Segunda-Feria</v>
          </cell>
          <cell r="G470">
            <v>1</v>
          </cell>
        </row>
        <row r="471">
          <cell r="D471">
            <v>37479</v>
          </cell>
          <cell r="E471">
            <v>1.417411</v>
          </cell>
          <cell r="F471" t="str">
            <v>Domingo</v>
          </cell>
          <cell r="G471">
            <v>7</v>
          </cell>
        </row>
        <row r="472">
          <cell r="D472">
            <v>37478</v>
          </cell>
          <cell r="E472">
            <v>1.416987</v>
          </cell>
          <cell r="F472" t="str">
            <v>Sábado</v>
          </cell>
          <cell r="G472">
            <v>6</v>
          </cell>
        </row>
        <row r="473">
          <cell r="D473">
            <v>37477</v>
          </cell>
          <cell r="E473">
            <v>1.416563</v>
          </cell>
          <cell r="F473" t="str">
            <v>Sexta-feira</v>
          </cell>
          <cell r="G473">
            <v>5</v>
          </cell>
        </row>
        <row r="474">
          <cell r="D474">
            <v>37476</v>
          </cell>
          <cell r="E474">
            <v>1.416139</v>
          </cell>
          <cell r="F474" t="str">
            <v>Quinta-feira</v>
          </cell>
          <cell r="G474">
            <v>4</v>
          </cell>
        </row>
        <row r="475">
          <cell r="D475">
            <v>37475</v>
          </cell>
          <cell r="E475">
            <v>1.4157150000000001</v>
          </cell>
          <cell r="F475" t="str">
            <v>Quarta-Feira</v>
          </cell>
          <cell r="G475">
            <v>3</v>
          </cell>
        </row>
        <row r="476">
          <cell r="D476">
            <v>37474</v>
          </cell>
          <cell r="E476">
            <v>1.4152910000000001</v>
          </cell>
          <cell r="F476" t="str">
            <v>Terça-Feira</v>
          </cell>
          <cell r="G476">
            <v>2</v>
          </cell>
        </row>
        <row r="477">
          <cell r="D477">
            <v>37473</v>
          </cell>
          <cell r="E477">
            <v>1.4148670000000001</v>
          </cell>
          <cell r="F477" t="str">
            <v>Segunda-Feria</v>
          </cell>
          <cell r="G477">
            <v>1</v>
          </cell>
        </row>
        <row r="478">
          <cell r="D478">
            <v>37472</v>
          </cell>
          <cell r="E478">
            <v>1.414444</v>
          </cell>
          <cell r="F478" t="str">
            <v>Domingo</v>
          </cell>
          <cell r="G478">
            <v>7</v>
          </cell>
        </row>
        <row r="479">
          <cell r="D479">
            <v>37471</v>
          </cell>
          <cell r="E479">
            <v>1.414021</v>
          </cell>
          <cell r="F479" t="str">
            <v>Sábado</v>
          </cell>
          <cell r="G479">
            <v>6</v>
          </cell>
        </row>
        <row r="480">
          <cell r="D480">
            <v>37470</v>
          </cell>
          <cell r="E480">
            <v>1.4135979999999999</v>
          </cell>
          <cell r="F480" t="str">
            <v>Sexta-feira</v>
          </cell>
          <cell r="G480">
            <v>5</v>
          </cell>
        </row>
        <row r="481">
          <cell r="D481">
            <v>37469</v>
          </cell>
          <cell r="E481">
            <v>1.4131750000000001</v>
          </cell>
          <cell r="F481" t="str">
            <v>Quinta-feira</v>
          </cell>
          <cell r="G481">
            <v>4</v>
          </cell>
        </row>
        <row r="482">
          <cell r="D482">
            <v>37468</v>
          </cell>
          <cell r="E482">
            <v>1.412752</v>
          </cell>
          <cell r="F482" t="str">
            <v>Quarta-Feira</v>
          </cell>
          <cell r="G482">
            <v>3</v>
          </cell>
        </row>
        <row r="483">
          <cell r="D483">
            <v>37467</v>
          </cell>
          <cell r="E483">
            <v>1.4123289999999999</v>
          </cell>
          <cell r="F483" t="str">
            <v>Terça-Feira</v>
          </cell>
          <cell r="G483">
            <v>2</v>
          </cell>
        </row>
        <row r="484">
          <cell r="D484">
            <v>37466</v>
          </cell>
          <cell r="E484">
            <v>1.4119060000000001</v>
          </cell>
          <cell r="F484" t="str">
            <v>Segunda-Feria</v>
          </cell>
          <cell r="G484">
            <v>1</v>
          </cell>
        </row>
        <row r="485">
          <cell r="D485">
            <v>37465</v>
          </cell>
          <cell r="E485">
            <v>1.411483</v>
          </cell>
          <cell r="F485" t="str">
            <v>Domingo</v>
          </cell>
          <cell r="G485">
            <v>7</v>
          </cell>
        </row>
        <row r="486">
          <cell r="D486">
            <v>37464</v>
          </cell>
          <cell r="E486">
            <v>1.4110609999999999</v>
          </cell>
          <cell r="F486" t="str">
            <v>Sábado</v>
          </cell>
          <cell r="G486">
            <v>6</v>
          </cell>
        </row>
        <row r="487">
          <cell r="D487">
            <v>37463</v>
          </cell>
          <cell r="E487">
            <v>1.410639</v>
          </cell>
          <cell r="F487" t="str">
            <v>Sexta-feira</v>
          </cell>
          <cell r="G487">
            <v>5</v>
          </cell>
        </row>
        <row r="488">
          <cell r="D488">
            <v>37462</v>
          </cell>
          <cell r="E488">
            <v>1.4102170000000001</v>
          </cell>
          <cell r="F488" t="str">
            <v>Quinta-feira</v>
          </cell>
          <cell r="G488">
            <v>4</v>
          </cell>
        </row>
        <row r="489">
          <cell r="D489">
            <v>37461</v>
          </cell>
          <cell r="E489">
            <v>1.4097949999999999</v>
          </cell>
          <cell r="F489" t="str">
            <v>Quarta-Feira</v>
          </cell>
          <cell r="G489">
            <v>3</v>
          </cell>
        </row>
        <row r="490">
          <cell r="D490">
            <v>37460</v>
          </cell>
          <cell r="E490">
            <v>1.409373</v>
          </cell>
          <cell r="F490" t="str">
            <v>Terça-Feira</v>
          </cell>
          <cell r="G490">
            <v>2</v>
          </cell>
        </row>
        <row r="491">
          <cell r="D491">
            <v>37459</v>
          </cell>
          <cell r="E491">
            <v>1.4089510000000001</v>
          </cell>
          <cell r="F491" t="str">
            <v>Segunda-Feria</v>
          </cell>
          <cell r="G491">
            <v>1</v>
          </cell>
        </row>
        <row r="492">
          <cell r="D492">
            <v>37458</v>
          </cell>
          <cell r="E492">
            <v>1.408747</v>
          </cell>
          <cell r="F492" t="str">
            <v>Domingo</v>
          </cell>
          <cell r="G492">
            <v>7</v>
          </cell>
        </row>
        <row r="493">
          <cell r="D493">
            <v>37457</v>
          </cell>
          <cell r="E493">
            <v>1.4085430000000001</v>
          </cell>
          <cell r="F493" t="str">
            <v>Sábado</v>
          </cell>
          <cell r="G493">
            <v>6</v>
          </cell>
        </row>
        <row r="494">
          <cell r="D494">
            <v>37456</v>
          </cell>
          <cell r="E494">
            <v>1.408339</v>
          </cell>
          <cell r="F494" t="str">
            <v>Sexta-feira</v>
          </cell>
          <cell r="G494">
            <v>5</v>
          </cell>
        </row>
        <row r="495">
          <cell r="D495">
            <v>37455</v>
          </cell>
          <cell r="E495">
            <v>1.4081349999999999</v>
          </cell>
          <cell r="F495" t="str">
            <v>Quinta-feira</v>
          </cell>
          <cell r="G495">
            <v>4</v>
          </cell>
        </row>
        <row r="496">
          <cell r="D496">
            <v>37454</v>
          </cell>
          <cell r="E496">
            <v>1.407931</v>
          </cell>
          <cell r="F496" t="str">
            <v>Quarta-Feira</v>
          </cell>
          <cell r="G496">
            <v>3</v>
          </cell>
        </row>
        <row r="497">
          <cell r="D497">
            <v>37453</v>
          </cell>
          <cell r="E497">
            <v>1.407727</v>
          </cell>
          <cell r="F497" t="str">
            <v>Terça-Feira</v>
          </cell>
          <cell r="G497">
            <v>2</v>
          </cell>
        </row>
        <row r="498">
          <cell r="D498">
            <v>37452</v>
          </cell>
          <cell r="E498">
            <v>1.4075230000000001</v>
          </cell>
          <cell r="F498" t="str">
            <v>Segunda-Feria</v>
          </cell>
          <cell r="G498">
            <v>1</v>
          </cell>
        </row>
        <row r="499">
          <cell r="D499">
            <v>37451</v>
          </cell>
          <cell r="E499">
            <v>1.407319</v>
          </cell>
          <cell r="F499" t="str">
            <v>Domingo</v>
          </cell>
          <cell r="G499">
            <v>7</v>
          </cell>
        </row>
        <row r="500">
          <cell r="D500">
            <v>37450</v>
          </cell>
          <cell r="E500">
            <v>1.4071149999999999</v>
          </cell>
          <cell r="F500" t="str">
            <v>Sábado</v>
          </cell>
          <cell r="G500">
            <v>6</v>
          </cell>
        </row>
        <row r="501">
          <cell r="D501">
            <v>37449</v>
          </cell>
          <cell r="E501">
            <v>1.406911</v>
          </cell>
          <cell r="F501" t="str">
            <v>Sexta-feira</v>
          </cell>
          <cell r="G501">
            <v>5</v>
          </cell>
        </row>
        <row r="502">
          <cell r="D502">
            <v>37448</v>
          </cell>
          <cell r="E502">
            <v>1.4067069999999999</v>
          </cell>
          <cell r="F502" t="str">
            <v>Quinta-feira</v>
          </cell>
          <cell r="G502">
            <v>4</v>
          </cell>
        </row>
        <row r="503">
          <cell r="D503">
            <v>37447</v>
          </cell>
          <cell r="E503">
            <v>1.4065030000000001</v>
          </cell>
          <cell r="F503" t="str">
            <v>Quarta-Feira</v>
          </cell>
          <cell r="G503">
            <v>3</v>
          </cell>
        </row>
        <row r="504">
          <cell r="D504">
            <v>37446</v>
          </cell>
          <cell r="E504">
            <v>1.406299</v>
          </cell>
          <cell r="F504" t="str">
            <v>Terça-Feira</v>
          </cell>
          <cell r="G504">
            <v>2</v>
          </cell>
        </row>
        <row r="505">
          <cell r="D505">
            <v>37445</v>
          </cell>
          <cell r="E505">
            <v>1.4060950000000001</v>
          </cell>
          <cell r="F505" t="str">
            <v>Segunda-Feria</v>
          </cell>
          <cell r="G505">
            <v>1</v>
          </cell>
        </row>
        <row r="506">
          <cell r="D506">
            <v>37444</v>
          </cell>
          <cell r="E506">
            <v>1.405891</v>
          </cell>
          <cell r="F506" t="str">
            <v>Domingo</v>
          </cell>
          <cell r="G506">
            <v>7</v>
          </cell>
        </row>
        <row r="507">
          <cell r="D507">
            <v>37443</v>
          </cell>
          <cell r="E507">
            <v>1.4056869999999999</v>
          </cell>
          <cell r="F507" t="str">
            <v>Sábado</v>
          </cell>
          <cell r="G507">
            <v>6</v>
          </cell>
        </row>
        <row r="508">
          <cell r="D508">
            <v>37442</v>
          </cell>
          <cell r="E508">
            <v>1.405483</v>
          </cell>
          <cell r="F508" t="str">
            <v>Sexta-feira</v>
          </cell>
          <cell r="G508">
            <v>5</v>
          </cell>
        </row>
        <row r="509">
          <cell r="D509">
            <v>37441</v>
          </cell>
          <cell r="E509">
            <v>1.4052789999999999</v>
          </cell>
          <cell r="F509" t="str">
            <v>Quinta-feira</v>
          </cell>
          <cell r="G509">
            <v>4</v>
          </cell>
        </row>
        <row r="510">
          <cell r="D510">
            <v>37440</v>
          </cell>
          <cell r="E510">
            <v>1.4050750000000001</v>
          </cell>
          <cell r="F510" t="str">
            <v>Quarta-Feira</v>
          </cell>
          <cell r="G510">
            <v>3</v>
          </cell>
        </row>
        <row r="511">
          <cell r="D511">
            <v>37439</v>
          </cell>
          <cell r="E511">
            <v>1.404871</v>
          </cell>
          <cell r="F511" t="str">
            <v>Terça-Feira</v>
          </cell>
          <cell r="G511">
            <v>2</v>
          </cell>
        </row>
        <row r="512">
          <cell r="D512">
            <v>37438</v>
          </cell>
          <cell r="E512">
            <v>1.4046670000000001</v>
          </cell>
          <cell r="F512" t="str">
            <v>Segunda-Feria</v>
          </cell>
          <cell r="G512">
            <v>1</v>
          </cell>
        </row>
        <row r="513">
          <cell r="D513">
            <v>37437</v>
          </cell>
          <cell r="E513">
            <v>1.404463</v>
          </cell>
          <cell r="F513" t="str">
            <v>Domingo</v>
          </cell>
          <cell r="G513">
            <v>7</v>
          </cell>
        </row>
        <row r="514">
          <cell r="D514">
            <v>37436</v>
          </cell>
          <cell r="E514">
            <v>1.4042589999999999</v>
          </cell>
          <cell r="F514" t="str">
            <v>Sábado</v>
          </cell>
          <cell r="G514">
            <v>6</v>
          </cell>
        </row>
        <row r="515">
          <cell r="D515">
            <v>37435</v>
          </cell>
          <cell r="E515">
            <v>1.4040550000000001</v>
          </cell>
          <cell r="F515" t="str">
            <v>Sexta-feira</v>
          </cell>
          <cell r="G515">
            <v>5</v>
          </cell>
        </row>
        <row r="516">
          <cell r="D516">
            <v>37434</v>
          </cell>
          <cell r="E516">
            <v>1.403851</v>
          </cell>
          <cell r="F516" t="str">
            <v>Quinta-feira</v>
          </cell>
          <cell r="G516">
            <v>4</v>
          </cell>
        </row>
        <row r="517">
          <cell r="D517">
            <v>37433</v>
          </cell>
          <cell r="E517">
            <v>1.4036470000000001</v>
          </cell>
          <cell r="F517" t="str">
            <v>Quarta-Feira</v>
          </cell>
          <cell r="G517">
            <v>3</v>
          </cell>
        </row>
        <row r="518">
          <cell r="D518">
            <v>37432</v>
          </cell>
          <cell r="E518">
            <v>1.403443</v>
          </cell>
          <cell r="F518" t="str">
            <v>Terça-Feira</v>
          </cell>
          <cell r="G518">
            <v>2</v>
          </cell>
        </row>
        <row r="519">
          <cell r="D519">
            <v>37431</v>
          </cell>
          <cell r="E519">
            <v>1.40324</v>
          </cell>
          <cell r="F519" t="str">
            <v>Segunda-Feria</v>
          </cell>
          <cell r="G519">
            <v>1</v>
          </cell>
        </row>
        <row r="520">
          <cell r="D520">
            <v>37430</v>
          </cell>
          <cell r="E520">
            <v>1.4030370000000001</v>
          </cell>
          <cell r="F520" t="str">
            <v>Domingo</v>
          </cell>
          <cell r="G520">
            <v>7</v>
          </cell>
        </row>
        <row r="521">
          <cell r="D521">
            <v>37429</v>
          </cell>
          <cell r="E521">
            <v>1.4028339999999999</v>
          </cell>
          <cell r="F521" t="str">
            <v>Sábado</v>
          </cell>
          <cell r="G521">
            <v>6</v>
          </cell>
        </row>
        <row r="522">
          <cell r="D522">
            <v>37428</v>
          </cell>
          <cell r="E522">
            <v>1.402631</v>
          </cell>
          <cell r="F522" t="str">
            <v>Sexta-feira</v>
          </cell>
          <cell r="G522">
            <v>5</v>
          </cell>
        </row>
        <row r="523">
          <cell r="D523">
            <v>37427</v>
          </cell>
          <cell r="E523">
            <v>1.402428</v>
          </cell>
          <cell r="F523" t="str">
            <v>Quinta-feira</v>
          </cell>
          <cell r="G523">
            <v>4</v>
          </cell>
        </row>
        <row r="524">
          <cell r="D524">
            <v>37426</v>
          </cell>
          <cell r="E524">
            <v>1.4022250000000001</v>
          </cell>
          <cell r="F524" t="str">
            <v>Quarta-Feira</v>
          </cell>
          <cell r="G524">
            <v>3</v>
          </cell>
        </row>
        <row r="525">
          <cell r="D525">
            <v>37425</v>
          </cell>
          <cell r="E525">
            <v>1.4020220000000001</v>
          </cell>
          <cell r="F525" t="str">
            <v>Terça-Feira</v>
          </cell>
          <cell r="G525">
            <v>2</v>
          </cell>
        </row>
        <row r="526">
          <cell r="D526">
            <v>37424</v>
          </cell>
          <cell r="E526">
            <v>1.4018189999999999</v>
          </cell>
          <cell r="F526" t="str">
            <v>Segunda-Feria</v>
          </cell>
          <cell r="G526">
            <v>1</v>
          </cell>
        </row>
        <row r="527">
          <cell r="D527">
            <v>37423</v>
          </cell>
          <cell r="E527">
            <v>1.401616</v>
          </cell>
          <cell r="F527" t="str">
            <v>Domingo</v>
          </cell>
          <cell r="G527">
            <v>7</v>
          </cell>
        </row>
        <row r="528">
          <cell r="D528">
            <v>37422</v>
          </cell>
          <cell r="E528">
            <v>1.401413</v>
          </cell>
          <cell r="F528" t="str">
            <v>Sábado</v>
          </cell>
          <cell r="G528">
            <v>6</v>
          </cell>
        </row>
        <row r="529">
          <cell r="D529">
            <v>37421</v>
          </cell>
          <cell r="E529">
            <v>1.4012100000000001</v>
          </cell>
          <cell r="F529" t="str">
            <v>Sexta-feira</v>
          </cell>
          <cell r="G529">
            <v>5</v>
          </cell>
        </row>
        <row r="530">
          <cell r="D530">
            <v>37420</v>
          </cell>
          <cell r="E530">
            <v>1.4010069999999999</v>
          </cell>
          <cell r="F530" t="str">
            <v>Quinta-feira</v>
          </cell>
          <cell r="G530">
            <v>4</v>
          </cell>
        </row>
        <row r="531">
          <cell r="D531">
            <v>37419</v>
          </cell>
          <cell r="E531">
            <v>1.4008039999999999</v>
          </cell>
          <cell r="F531" t="str">
            <v>Quarta-Feira</v>
          </cell>
          <cell r="G531">
            <v>3</v>
          </cell>
        </row>
        <row r="532">
          <cell r="D532">
            <v>37418</v>
          </cell>
          <cell r="E532">
            <v>1.400601</v>
          </cell>
          <cell r="F532" t="str">
            <v>Terça-Feira</v>
          </cell>
          <cell r="G532">
            <v>2</v>
          </cell>
        </row>
        <row r="533">
          <cell r="D533">
            <v>37417</v>
          </cell>
          <cell r="E533">
            <v>1.400398</v>
          </cell>
          <cell r="F533" t="str">
            <v>Segunda-Feria</v>
          </cell>
          <cell r="G533">
            <v>1</v>
          </cell>
        </row>
        <row r="534">
          <cell r="D534">
            <v>37416</v>
          </cell>
          <cell r="E534">
            <v>1.4001950000000001</v>
          </cell>
          <cell r="F534" t="str">
            <v>Domingo</v>
          </cell>
          <cell r="G534">
            <v>7</v>
          </cell>
        </row>
        <row r="535">
          <cell r="D535">
            <v>37415</v>
          </cell>
          <cell r="E535">
            <v>1.3999919999999999</v>
          </cell>
          <cell r="F535" t="str">
            <v>Sábado</v>
          </cell>
          <cell r="G535">
            <v>6</v>
          </cell>
        </row>
        <row r="536">
          <cell r="D536">
            <v>37414</v>
          </cell>
          <cell r="E536">
            <v>1.3997889999999999</v>
          </cell>
          <cell r="F536" t="str">
            <v>Sexta-feira</v>
          </cell>
          <cell r="G536">
            <v>5</v>
          </cell>
        </row>
        <row r="537">
          <cell r="D537">
            <v>37413</v>
          </cell>
          <cell r="E537">
            <v>1.399586</v>
          </cell>
          <cell r="F537" t="str">
            <v>Quinta-feira</v>
          </cell>
          <cell r="G537">
            <v>4</v>
          </cell>
        </row>
        <row r="538">
          <cell r="D538">
            <v>37412</v>
          </cell>
          <cell r="E538">
            <v>1.399383</v>
          </cell>
          <cell r="F538" t="str">
            <v>Quarta-Feira</v>
          </cell>
          <cell r="G538">
            <v>3</v>
          </cell>
        </row>
        <row r="539">
          <cell r="D539">
            <v>37411</v>
          </cell>
          <cell r="E539">
            <v>1.3991800000000001</v>
          </cell>
          <cell r="F539" t="str">
            <v>Terça-Feira</v>
          </cell>
          <cell r="G539">
            <v>2</v>
          </cell>
        </row>
        <row r="540">
          <cell r="D540">
            <v>37410</v>
          </cell>
          <cell r="E540">
            <v>1.3989769999999999</v>
          </cell>
          <cell r="F540" t="str">
            <v>Segunda-Feria</v>
          </cell>
          <cell r="G540">
            <v>1</v>
          </cell>
        </row>
        <row r="541">
          <cell r="D541">
            <v>37409</v>
          </cell>
          <cell r="E541">
            <v>1.398774</v>
          </cell>
          <cell r="F541" t="str">
            <v>Domingo</v>
          </cell>
          <cell r="G541">
            <v>7</v>
          </cell>
        </row>
        <row r="542">
          <cell r="D542">
            <v>37408</v>
          </cell>
          <cell r="E542">
            <v>1.398571</v>
          </cell>
          <cell r="F542" t="str">
            <v>Sábado</v>
          </cell>
          <cell r="G542">
            <v>6</v>
          </cell>
        </row>
        <row r="543">
          <cell r="D543">
            <v>37407</v>
          </cell>
          <cell r="E543">
            <v>1.3983680000000001</v>
          </cell>
          <cell r="F543" t="str">
            <v>Sexta-feira</v>
          </cell>
          <cell r="G543">
            <v>5</v>
          </cell>
        </row>
        <row r="544">
          <cell r="D544">
            <v>37406</v>
          </cell>
          <cell r="E544">
            <v>1.3981650000000001</v>
          </cell>
          <cell r="F544" t="str">
            <v>Quinta-feira</v>
          </cell>
          <cell r="G544">
            <v>4</v>
          </cell>
        </row>
        <row r="545">
          <cell r="D545">
            <v>37405</v>
          </cell>
          <cell r="E545">
            <v>1.3979619999999999</v>
          </cell>
          <cell r="F545" t="str">
            <v>Quarta-Feira</v>
          </cell>
          <cell r="G545">
            <v>3</v>
          </cell>
        </row>
        <row r="546">
          <cell r="D546">
            <v>37404</v>
          </cell>
          <cell r="E546">
            <v>1.397759</v>
          </cell>
          <cell r="F546" t="str">
            <v>Terça-Feira</v>
          </cell>
          <cell r="G546">
            <v>2</v>
          </cell>
        </row>
        <row r="547">
          <cell r="D547">
            <v>37403</v>
          </cell>
          <cell r="E547">
            <v>1.397556</v>
          </cell>
          <cell r="F547" t="str">
            <v>Segunda-Feria</v>
          </cell>
          <cell r="G547">
            <v>1</v>
          </cell>
        </row>
        <row r="548">
          <cell r="D548">
            <v>37402</v>
          </cell>
          <cell r="E548">
            <v>1.3973530000000001</v>
          </cell>
          <cell r="F548" t="str">
            <v>Domingo</v>
          </cell>
          <cell r="G548">
            <v>7</v>
          </cell>
        </row>
        <row r="549">
          <cell r="D549">
            <v>37401</v>
          </cell>
          <cell r="E549">
            <v>1.3971499999999999</v>
          </cell>
          <cell r="F549" t="str">
            <v>Sábado</v>
          </cell>
          <cell r="G549">
            <v>6</v>
          </cell>
        </row>
        <row r="550">
          <cell r="D550">
            <v>37400</v>
          </cell>
          <cell r="E550">
            <v>1.3969469999999999</v>
          </cell>
          <cell r="F550" t="str">
            <v>Sexta-feira</v>
          </cell>
          <cell r="G550">
            <v>5</v>
          </cell>
        </row>
        <row r="551">
          <cell r="D551">
            <v>37399</v>
          </cell>
          <cell r="E551">
            <v>1.396744</v>
          </cell>
          <cell r="F551" t="str">
            <v>Quinta-feira</v>
          </cell>
          <cell r="G551">
            <v>4</v>
          </cell>
        </row>
        <row r="552">
          <cell r="D552">
            <v>37398</v>
          </cell>
          <cell r="E552">
            <v>1.396541</v>
          </cell>
          <cell r="F552" t="str">
            <v>Quarta-Feira</v>
          </cell>
          <cell r="G552">
            <v>3</v>
          </cell>
        </row>
        <row r="553">
          <cell r="D553">
            <v>37397</v>
          </cell>
          <cell r="E553">
            <v>1.396339</v>
          </cell>
          <cell r="F553" t="str">
            <v>Terça-Feira</v>
          </cell>
          <cell r="G553">
            <v>2</v>
          </cell>
        </row>
        <row r="554">
          <cell r="D554">
            <v>37396</v>
          </cell>
          <cell r="E554">
            <v>1.396137</v>
          </cell>
          <cell r="F554" t="str">
            <v>Segunda-Feria</v>
          </cell>
          <cell r="G554">
            <v>1</v>
          </cell>
        </row>
        <row r="555">
          <cell r="D555">
            <v>37395</v>
          </cell>
          <cell r="E555">
            <v>1.3959349999999999</v>
          </cell>
          <cell r="F555" t="str">
            <v>Domingo</v>
          </cell>
          <cell r="G555">
            <v>7</v>
          </cell>
        </row>
        <row r="556">
          <cell r="D556">
            <v>37394</v>
          </cell>
          <cell r="E556">
            <v>1.3957329999999999</v>
          </cell>
          <cell r="F556" t="str">
            <v>Sábado</v>
          </cell>
          <cell r="G556">
            <v>6</v>
          </cell>
        </row>
        <row r="557">
          <cell r="D557">
            <v>37393</v>
          </cell>
          <cell r="E557">
            <v>1.3955310000000001</v>
          </cell>
          <cell r="F557" t="str">
            <v>Sexta-feira</v>
          </cell>
          <cell r="G557">
            <v>5</v>
          </cell>
        </row>
        <row r="558">
          <cell r="D558">
            <v>37392</v>
          </cell>
          <cell r="E558">
            <v>1.395329</v>
          </cell>
          <cell r="F558" t="str">
            <v>Quinta-feira</v>
          </cell>
          <cell r="G558">
            <v>4</v>
          </cell>
        </row>
        <row r="559">
          <cell r="D559">
            <v>37391</v>
          </cell>
          <cell r="E559">
            <v>1.395127</v>
          </cell>
          <cell r="F559" t="str">
            <v>Quarta-Feira</v>
          </cell>
          <cell r="G559">
            <v>3</v>
          </cell>
        </row>
        <row r="560">
          <cell r="D560">
            <v>37390</v>
          </cell>
          <cell r="E560">
            <v>1.394925</v>
          </cell>
          <cell r="F560" t="str">
            <v>Terça-Feira</v>
          </cell>
          <cell r="G560">
            <v>2</v>
          </cell>
        </row>
        <row r="561">
          <cell r="D561">
            <v>37389</v>
          </cell>
          <cell r="E561">
            <v>1.3947229999999999</v>
          </cell>
          <cell r="F561" t="str">
            <v>Segunda-Feria</v>
          </cell>
          <cell r="G561">
            <v>1</v>
          </cell>
        </row>
        <row r="562">
          <cell r="D562">
            <v>37388</v>
          </cell>
          <cell r="E562">
            <v>1.3945209999999999</v>
          </cell>
          <cell r="F562" t="str">
            <v>Domingo</v>
          </cell>
          <cell r="G562">
            <v>7</v>
          </cell>
        </row>
        <row r="563">
          <cell r="D563">
            <v>37387</v>
          </cell>
          <cell r="E563">
            <v>1.3943190000000001</v>
          </cell>
          <cell r="F563" t="str">
            <v>Sábado</v>
          </cell>
          <cell r="G563">
            <v>6</v>
          </cell>
        </row>
        <row r="564">
          <cell r="D564">
            <v>37386</v>
          </cell>
          <cell r="E564">
            <v>1.3941170000000001</v>
          </cell>
          <cell r="F564" t="str">
            <v>Sexta-feira</v>
          </cell>
          <cell r="G564">
            <v>5</v>
          </cell>
        </row>
        <row r="565">
          <cell r="D565">
            <v>37385</v>
          </cell>
          <cell r="E565">
            <v>1.393915</v>
          </cell>
          <cell r="F565" t="str">
            <v>Quinta-feira</v>
          </cell>
          <cell r="G565">
            <v>4</v>
          </cell>
        </row>
        <row r="566">
          <cell r="D566">
            <v>37384</v>
          </cell>
          <cell r="E566">
            <v>1.393713</v>
          </cell>
          <cell r="F566" t="str">
            <v>Quarta-Feira</v>
          </cell>
          <cell r="G566">
            <v>3</v>
          </cell>
        </row>
        <row r="567">
          <cell r="D567">
            <v>37383</v>
          </cell>
          <cell r="E567">
            <v>1.3935109999999999</v>
          </cell>
          <cell r="F567" t="str">
            <v>Terça-Feira</v>
          </cell>
          <cell r="G567">
            <v>2</v>
          </cell>
        </row>
        <row r="568">
          <cell r="D568">
            <v>37382</v>
          </cell>
          <cell r="E568">
            <v>1.3933089999999999</v>
          </cell>
          <cell r="F568" t="str">
            <v>Segunda-Feria</v>
          </cell>
          <cell r="G568">
            <v>1</v>
          </cell>
        </row>
        <row r="569">
          <cell r="D569">
            <v>37381</v>
          </cell>
          <cell r="E569">
            <v>1.3931070000000001</v>
          </cell>
          <cell r="F569" t="str">
            <v>Domingo</v>
          </cell>
          <cell r="G569">
            <v>7</v>
          </cell>
        </row>
        <row r="570">
          <cell r="D570">
            <v>37380</v>
          </cell>
          <cell r="E570">
            <v>1.3929050000000001</v>
          </cell>
          <cell r="F570" t="str">
            <v>Sábado</v>
          </cell>
          <cell r="G570">
            <v>6</v>
          </cell>
        </row>
        <row r="571">
          <cell r="D571">
            <v>37379</v>
          </cell>
          <cell r="E571">
            <v>1.392703</v>
          </cell>
          <cell r="F571" t="str">
            <v>Sexta-feira</v>
          </cell>
          <cell r="G571">
            <v>5</v>
          </cell>
        </row>
        <row r="572">
          <cell r="D572">
            <v>37378</v>
          </cell>
          <cell r="E572">
            <v>1.392501</v>
          </cell>
          <cell r="F572" t="str">
            <v>Quinta-feira</v>
          </cell>
          <cell r="G572">
            <v>4</v>
          </cell>
        </row>
        <row r="573">
          <cell r="D573">
            <v>37377</v>
          </cell>
          <cell r="E573">
            <v>1.392299</v>
          </cell>
          <cell r="F573" t="str">
            <v>Quarta-Feira</v>
          </cell>
          <cell r="G573">
            <v>3</v>
          </cell>
        </row>
        <row r="574">
          <cell r="D574">
            <v>37376</v>
          </cell>
          <cell r="E574">
            <v>1.3920969999999999</v>
          </cell>
          <cell r="F574" t="str">
            <v>Terça-Feira</v>
          </cell>
          <cell r="G574">
            <v>2</v>
          </cell>
        </row>
        <row r="575">
          <cell r="D575">
            <v>37375</v>
          </cell>
          <cell r="E575">
            <v>1.3918950000000001</v>
          </cell>
          <cell r="F575" t="str">
            <v>Segunda-Feria</v>
          </cell>
          <cell r="G575">
            <v>1</v>
          </cell>
        </row>
        <row r="576">
          <cell r="D576">
            <v>37374</v>
          </cell>
          <cell r="E576">
            <v>1.3916930000000001</v>
          </cell>
          <cell r="F576" t="str">
            <v>Domingo</v>
          </cell>
          <cell r="G576">
            <v>7</v>
          </cell>
        </row>
        <row r="577">
          <cell r="D577">
            <v>37373</v>
          </cell>
          <cell r="E577">
            <v>1.391491</v>
          </cell>
          <cell r="F577" t="str">
            <v>Sábado</v>
          </cell>
          <cell r="G577">
            <v>6</v>
          </cell>
        </row>
        <row r="578">
          <cell r="D578">
            <v>37372</v>
          </cell>
          <cell r="E578">
            <v>1.391289</v>
          </cell>
          <cell r="F578" t="str">
            <v>Sexta-feira</v>
          </cell>
          <cell r="G578">
            <v>5</v>
          </cell>
        </row>
        <row r="579">
          <cell r="D579">
            <v>37371</v>
          </cell>
          <cell r="E579">
            <v>1.391087</v>
          </cell>
          <cell r="F579" t="str">
            <v>Quinta-feira</v>
          </cell>
          <cell r="G579">
            <v>4</v>
          </cell>
        </row>
        <row r="580">
          <cell r="D580">
            <v>37370</v>
          </cell>
          <cell r="E580">
            <v>1.3908849999999999</v>
          </cell>
          <cell r="F580" t="str">
            <v>Quarta-Feira</v>
          </cell>
          <cell r="G580">
            <v>3</v>
          </cell>
        </row>
        <row r="581">
          <cell r="D581">
            <v>37369</v>
          </cell>
          <cell r="E581">
            <v>1.3906829999999999</v>
          </cell>
          <cell r="F581" t="str">
            <v>Terça-Feira</v>
          </cell>
          <cell r="G581">
            <v>2</v>
          </cell>
        </row>
        <row r="582">
          <cell r="D582">
            <v>37368</v>
          </cell>
          <cell r="E582">
            <v>1.3904810000000001</v>
          </cell>
          <cell r="F582" t="str">
            <v>Segunda-Feria</v>
          </cell>
          <cell r="G582">
            <v>1</v>
          </cell>
        </row>
        <row r="583">
          <cell r="D583">
            <v>37367</v>
          </cell>
          <cell r="E583">
            <v>1.3903160000000001</v>
          </cell>
          <cell r="F583" t="str">
            <v>Domingo</v>
          </cell>
          <cell r="G583">
            <v>7</v>
          </cell>
        </row>
        <row r="584">
          <cell r="D584">
            <v>37366</v>
          </cell>
          <cell r="E584">
            <v>1.3901509999999999</v>
          </cell>
          <cell r="F584" t="str">
            <v>Sábado</v>
          </cell>
          <cell r="G584">
            <v>6</v>
          </cell>
        </row>
        <row r="585">
          <cell r="D585">
            <v>37365</v>
          </cell>
          <cell r="E585">
            <v>1.3899859999999999</v>
          </cell>
          <cell r="F585" t="str">
            <v>Sexta-feira</v>
          </cell>
          <cell r="G585">
            <v>5</v>
          </cell>
        </row>
        <row r="586">
          <cell r="D586">
            <v>37364</v>
          </cell>
          <cell r="E586">
            <v>1.389821</v>
          </cell>
          <cell r="F586" t="str">
            <v>Quinta-feira</v>
          </cell>
          <cell r="G586">
            <v>4</v>
          </cell>
        </row>
        <row r="587">
          <cell r="D587">
            <v>37363</v>
          </cell>
          <cell r="E587">
            <v>1.389656</v>
          </cell>
          <cell r="F587" t="str">
            <v>Quarta-Feira</v>
          </cell>
          <cell r="G587">
            <v>3</v>
          </cell>
        </row>
        <row r="588">
          <cell r="D588">
            <v>37362</v>
          </cell>
          <cell r="E588">
            <v>1.389491</v>
          </cell>
          <cell r="F588" t="str">
            <v>Terça-Feira</v>
          </cell>
          <cell r="G588">
            <v>2</v>
          </cell>
        </row>
        <row r="589">
          <cell r="D589">
            <v>37361</v>
          </cell>
          <cell r="E589">
            <v>1.3893260000000001</v>
          </cell>
          <cell r="F589" t="str">
            <v>Segunda-Feria</v>
          </cell>
          <cell r="G589">
            <v>1</v>
          </cell>
        </row>
        <row r="590">
          <cell r="D590">
            <v>37360</v>
          </cell>
          <cell r="E590">
            <v>1.3891610000000001</v>
          </cell>
          <cell r="F590" t="str">
            <v>Domingo</v>
          </cell>
          <cell r="G590">
            <v>7</v>
          </cell>
        </row>
        <row r="591">
          <cell r="D591">
            <v>37359</v>
          </cell>
          <cell r="E591">
            <v>1.3889959999999999</v>
          </cell>
          <cell r="F591" t="str">
            <v>Sábado</v>
          </cell>
          <cell r="G591">
            <v>6</v>
          </cell>
        </row>
        <row r="592">
          <cell r="D592">
            <v>37358</v>
          </cell>
          <cell r="E592">
            <v>1.3888309999999999</v>
          </cell>
          <cell r="F592" t="str">
            <v>Sexta-feira</v>
          </cell>
          <cell r="G592">
            <v>5</v>
          </cell>
        </row>
        <row r="593">
          <cell r="D593">
            <v>37357</v>
          </cell>
          <cell r="E593">
            <v>1.388666</v>
          </cell>
          <cell r="F593" t="str">
            <v>Quinta-feira</v>
          </cell>
          <cell r="G593">
            <v>4</v>
          </cell>
        </row>
        <row r="594">
          <cell r="D594">
            <v>37356</v>
          </cell>
          <cell r="E594">
            <v>1.388501</v>
          </cell>
          <cell r="F594" t="str">
            <v>Quarta-Feira</v>
          </cell>
          <cell r="G594">
            <v>3</v>
          </cell>
        </row>
        <row r="595">
          <cell r="D595">
            <v>37355</v>
          </cell>
          <cell r="E595">
            <v>1.388336</v>
          </cell>
          <cell r="F595" t="str">
            <v>Terça-Feira</v>
          </cell>
          <cell r="G595">
            <v>2</v>
          </cell>
        </row>
        <row r="596">
          <cell r="D596">
            <v>37354</v>
          </cell>
          <cell r="E596">
            <v>1.388171</v>
          </cell>
          <cell r="F596" t="str">
            <v>Segunda-Feria</v>
          </cell>
          <cell r="G596">
            <v>1</v>
          </cell>
        </row>
        <row r="597">
          <cell r="D597">
            <v>37353</v>
          </cell>
          <cell r="E597">
            <v>1.3880060000000001</v>
          </cell>
          <cell r="F597" t="str">
            <v>Domingo</v>
          </cell>
          <cell r="G597">
            <v>7</v>
          </cell>
        </row>
        <row r="598">
          <cell r="D598">
            <v>37352</v>
          </cell>
          <cell r="E598">
            <v>1.3878410000000001</v>
          </cell>
          <cell r="F598" t="str">
            <v>Sábado</v>
          </cell>
          <cell r="G598">
            <v>6</v>
          </cell>
        </row>
        <row r="599">
          <cell r="D599">
            <v>37351</v>
          </cell>
          <cell r="E599">
            <v>1.3876759999999999</v>
          </cell>
          <cell r="F599" t="str">
            <v>Sexta-feira</v>
          </cell>
          <cell r="G599">
            <v>5</v>
          </cell>
        </row>
        <row r="600">
          <cell r="D600">
            <v>37350</v>
          </cell>
          <cell r="E600">
            <v>1.3875109999999999</v>
          </cell>
          <cell r="F600" t="str">
            <v>Quinta-feira</v>
          </cell>
          <cell r="G600">
            <v>4</v>
          </cell>
        </row>
        <row r="601">
          <cell r="D601">
            <v>37349</v>
          </cell>
          <cell r="E601">
            <v>1.387346</v>
          </cell>
          <cell r="F601" t="str">
            <v>Quarta-Feira</v>
          </cell>
          <cell r="G601">
            <v>3</v>
          </cell>
        </row>
        <row r="602">
          <cell r="D602">
            <v>37348</v>
          </cell>
          <cell r="E602">
            <v>1.387181</v>
          </cell>
          <cell r="F602" t="str">
            <v>Terça-Feira</v>
          </cell>
          <cell r="G602">
            <v>2</v>
          </cell>
        </row>
        <row r="603">
          <cell r="D603">
            <v>37347</v>
          </cell>
          <cell r="E603">
            <v>1.387016</v>
          </cell>
          <cell r="F603" t="str">
            <v>Segunda-Feria</v>
          </cell>
          <cell r="G603">
            <v>1</v>
          </cell>
        </row>
        <row r="604">
          <cell r="D604">
            <v>37346</v>
          </cell>
          <cell r="E604">
            <v>1.3868510000000001</v>
          </cell>
          <cell r="F604" t="str">
            <v>Domingo</v>
          </cell>
          <cell r="G604">
            <v>7</v>
          </cell>
        </row>
        <row r="605">
          <cell r="D605">
            <v>37345</v>
          </cell>
          <cell r="E605">
            <v>1.3866860000000001</v>
          </cell>
          <cell r="F605" t="str">
            <v>Sábado</v>
          </cell>
          <cell r="G605">
            <v>6</v>
          </cell>
        </row>
        <row r="606">
          <cell r="D606">
            <v>37344</v>
          </cell>
          <cell r="E606">
            <v>1.3865209999999999</v>
          </cell>
          <cell r="F606" t="str">
            <v>Sexta-feira</v>
          </cell>
          <cell r="G606">
            <v>5</v>
          </cell>
        </row>
        <row r="607">
          <cell r="D607">
            <v>37343</v>
          </cell>
          <cell r="E607">
            <v>1.3863559999999999</v>
          </cell>
          <cell r="F607" t="str">
            <v>Quinta-feira</v>
          </cell>
          <cell r="G607">
            <v>4</v>
          </cell>
        </row>
        <row r="608">
          <cell r="D608">
            <v>37342</v>
          </cell>
          <cell r="E608">
            <v>1.386191</v>
          </cell>
          <cell r="F608" t="str">
            <v>Quarta-Feira</v>
          </cell>
          <cell r="G608">
            <v>3</v>
          </cell>
        </row>
        <row r="609">
          <cell r="D609">
            <v>37341</v>
          </cell>
          <cell r="E609">
            <v>1.386026</v>
          </cell>
          <cell r="F609" t="str">
            <v>Terça-Feira</v>
          </cell>
          <cell r="G609">
            <v>2</v>
          </cell>
        </row>
        <row r="610">
          <cell r="D610">
            <v>37340</v>
          </cell>
          <cell r="E610">
            <v>1.385861</v>
          </cell>
          <cell r="F610" t="str">
            <v>Segunda-Feria</v>
          </cell>
          <cell r="G610">
            <v>1</v>
          </cell>
        </row>
        <row r="611">
          <cell r="D611">
            <v>37339</v>
          </cell>
          <cell r="E611">
            <v>1.385696</v>
          </cell>
          <cell r="F611" t="str">
            <v>Domingo</v>
          </cell>
          <cell r="G611">
            <v>7</v>
          </cell>
        </row>
        <row r="612">
          <cell r="D612">
            <v>37338</v>
          </cell>
          <cell r="E612">
            <v>1.3855310000000001</v>
          </cell>
          <cell r="F612" t="str">
            <v>Sábado</v>
          </cell>
          <cell r="G612">
            <v>6</v>
          </cell>
        </row>
        <row r="613">
          <cell r="D613">
            <v>37337</v>
          </cell>
          <cell r="E613">
            <v>1.3853660000000001</v>
          </cell>
          <cell r="F613" t="str">
            <v>Sexta-feira</v>
          </cell>
          <cell r="G613">
            <v>5</v>
          </cell>
        </row>
        <row r="614">
          <cell r="D614">
            <v>37336</v>
          </cell>
          <cell r="E614">
            <v>1.3852009999999999</v>
          </cell>
          <cell r="F614" t="str">
            <v>Quinta-feira</v>
          </cell>
          <cell r="G614">
            <v>4</v>
          </cell>
        </row>
        <row r="615">
          <cell r="D615">
            <v>37335</v>
          </cell>
          <cell r="E615">
            <v>1.3850370000000001</v>
          </cell>
          <cell r="F615" t="str">
            <v>Quarta-Feira</v>
          </cell>
          <cell r="G615">
            <v>3</v>
          </cell>
        </row>
        <row r="616">
          <cell r="D616">
            <v>37334</v>
          </cell>
          <cell r="E616">
            <v>1.384873</v>
          </cell>
          <cell r="F616" t="str">
            <v>Terça-Feira</v>
          </cell>
          <cell r="G616">
            <v>2</v>
          </cell>
        </row>
        <row r="617">
          <cell r="D617">
            <v>37333</v>
          </cell>
          <cell r="E617">
            <v>1.384709</v>
          </cell>
          <cell r="F617" t="str">
            <v>Segunda-Feria</v>
          </cell>
          <cell r="G617">
            <v>1</v>
          </cell>
        </row>
        <row r="618">
          <cell r="D618">
            <v>37332</v>
          </cell>
          <cell r="E618">
            <v>1.3845449999999999</v>
          </cell>
          <cell r="F618" t="str">
            <v>Domingo</v>
          </cell>
          <cell r="G618">
            <v>7</v>
          </cell>
        </row>
        <row r="619">
          <cell r="D619">
            <v>37331</v>
          </cell>
          <cell r="E619">
            <v>1.3843810000000001</v>
          </cell>
          <cell r="F619" t="str">
            <v>Sábado</v>
          </cell>
          <cell r="G619">
            <v>6</v>
          </cell>
        </row>
        <row r="620">
          <cell r="D620">
            <v>37330</v>
          </cell>
          <cell r="E620">
            <v>1.384217</v>
          </cell>
          <cell r="F620" t="str">
            <v>Sexta-feira</v>
          </cell>
          <cell r="G620">
            <v>5</v>
          </cell>
        </row>
        <row r="621">
          <cell r="D621">
            <v>37329</v>
          </cell>
          <cell r="E621">
            <v>1.384053</v>
          </cell>
          <cell r="F621" t="str">
            <v>Quinta-feira</v>
          </cell>
          <cell r="G621">
            <v>4</v>
          </cell>
        </row>
        <row r="622">
          <cell r="D622">
            <v>37328</v>
          </cell>
          <cell r="E622">
            <v>1.3838889999999999</v>
          </cell>
          <cell r="F622" t="str">
            <v>Quarta-Feira</v>
          </cell>
          <cell r="G622">
            <v>3</v>
          </cell>
        </row>
        <row r="623">
          <cell r="D623">
            <v>37327</v>
          </cell>
          <cell r="E623">
            <v>1.3837250000000001</v>
          </cell>
          <cell r="F623" t="str">
            <v>Terça-Feira</v>
          </cell>
          <cell r="G623">
            <v>2</v>
          </cell>
        </row>
        <row r="624">
          <cell r="D624">
            <v>37326</v>
          </cell>
          <cell r="E624">
            <v>1.383561</v>
          </cell>
          <cell r="F624" t="str">
            <v>Segunda-Feria</v>
          </cell>
          <cell r="G624">
            <v>1</v>
          </cell>
        </row>
        <row r="625">
          <cell r="D625">
            <v>37325</v>
          </cell>
          <cell r="E625">
            <v>1.383397</v>
          </cell>
          <cell r="F625" t="str">
            <v>Domingo</v>
          </cell>
          <cell r="G625">
            <v>7</v>
          </cell>
        </row>
        <row r="626">
          <cell r="D626">
            <v>37324</v>
          </cell>
          <cell r="E626">
            <v>1.3832329999999999</v>
          </cell>
          <cell r="F626" t="str">
            <v>Sábado</v>
          </cell>
          <cell r="G626">
            <v>6</v>
          </cell>
        </row>
        <row r="627">
          <cell r="D627">
            <v>37323</v>
          </cell>
          <cell r="E627">
            <v>1.3830690000000001</v>
          </cell>
          <cell r="F627" t="str">
            <v>Sexta-feira</v>
          </cell>
          <cell r="G627">
            <v>5</v>
          </cell>
        </row>
        <row r="628">
          <cell r="D628">
            <v>37322</v>
          </cell>
          <cell r="E628">
            <v>1.3829050000000001</v>
          </cell>
          <cell r="F628" t="str">
            <v>Quinta-feira</v>
          </cell>
          <cell r="G628">
            <v>4</v>
          </cell>
        </row>
        <row r="629">
          <cell r="D629">
            <v>37321</v>
          </cell>
          <cell r="E629">
            <v>1.382741</v>
          </cell>
          <cell r="F629" t="str">
            <v>Quarta-Feira</v>
          </cell>
          <cell r="G629">
            <v>3</v>
          </cell>
        </row>
        <row r="630">
          <cell r="D630">
            <v>37320</v>
          </cell>
          <cell r="E630">
            <v>1.3825769999999999</v>
          </cell>
          <cell r="F630" t="str">
            <v>Terça-Feira</v>
          </cell>
          <cell r="G630">
            <v>2</v>
          </cell>
        </row>
        <row r="631">
          <cell r="D631">
            <v>37319</v>
          </cell>
          <cell r="E631">
            <v>1.3824129999999999</v>
          </cell>
          <cell r="F631" t="str">
            <v>Segunda-Feria</v>
          </cell>
          <cell r="G631">
            <v>1</v>
          </cell>
        </row>
        <row r="632">
          <cell r="D632">
            <v>37318</v>
          </cell>
          <cell r="E632">
            <v>1.3822490000000001</v>
          </cell>
          <cell r="F632" t="str">
            <v>Domingo</v>
          </cell>
          <cell r="G632">
            <v>7</v>
          </cell>
        </row>
        <row r="633">
          <cell r="D633">
            <v>37317</v>
          </cell>
          <cell r="E633">
            <v>1.382085</v>
          </cell>
          <cell r="F633" t="str">
            <v>Sábado</v>
          </cell>
          <cell r="G633">
            <v>6</v>
          </cell>
        </row>
        <row r="634">
          <cell r="D634">
            <v>37316</v>
          </cell>
          <cell r="E634">
            <v>1.381921</v>
          </cell>
          <cell r="F634" t="str">
            <v>Sexta-feira</v>
          </cell>
          <cell r="G634">
            <v>5</v>
          </cell>
        </row>
        <row r="635">
          <cell r="D635">
            <v>37315</v>
          </cell>
          <cell r="E635">
            <v>1.3817569999999999</v>
          </cell>
          <cell r="F635" t="str">
            <v>Quinta-feira</v>
          </cell>
          <cell r="G635">
            <v>4</v>
          </cell>
        </row>
        <row r="636">
          <cell r="D636">
            <v>37314</v>
          </cell>
          <cell r="E636">
            <v>1.3815930000000001</v>
          </cell>
          <cell r="F636" t="str">
            <v>Quarta-Feira</v>
          </cell>
          <cell r="G636">
            <v>3</v>
          </cell>
        </row>
        <row r="637">
          <cell r="D637">
            <v>37313</v>
          </cell>
          <cell r="E637">
            <v>1.381429</v>
          </cell>
          <cell r="F637" t="str">
            <v>Terça-Feira</v>
          </cell>
          <cell r="G637">
            <v>2</v>
          </cell>
        </row>
        <row r="638">
          <cell r="D638">
            <v>37312</v>
          </cell>
          <cell r="E638">
            <v>1.381265</v>
          </cell>
          <cell r="F638" t="str">
            <v>Segunda-Feria</v>
          </cell>
          <cell r="G638">
            <v>1</v>
          </cell>
        </row>
        <row r="639">
          <cell r="D639">
            <v>37311</v>
          </cell>
          <cell r="E639">
            <v>1.3811009999999999</v>
          </cell>
          <cell r="F639" t="str">
            <v>Domingo</v>
          </cell>
          <cell r="G639">
            <v>7</v>
          </cell>
        </row>
        <row r="640">
          <cell r="D640">
            <v>37310</v>
          </cell>
          <cell r="E640">
            <v>1.3809370000000001</v>
          </cell>
          <cell r="F640" t="str">
            <v>Sábado</v>
          </cell>
          <cell r="G640">
            <v>6</v>
          </cell>
        </row>
        <row r="641">
          <cell r="D641">
            <v>37309</v>
          </cell>
          <cell r="E641">
            <v>1.380773</v>
          </cell>
          <cell r="F641" t="str">
            <v>Sexta-feira</v>
          </cell>
          <cell r="G641">
            <v>5</v>
          </cell>
        </row>
        <row r="642">
          <cell r="D642">
            <v>37308</v>
          </cell>
          <cell r="E642">
            <v>1.380609</v>
          </cell>
          <cell r="F642" t="str">
            <v>Quinta-feira</v>
          </cell>
          <cell r="G642">
            <v>4</v>
          </cell>
        </row>
        <row r="643">
          <cell r="D643">
            <v>37307</v>
          </cell>
          <cell r="E643">
            <v>1.3804449999999999</v>
          </cell>
          <cell r="F643" t="str">
            <v>Quarta-Feira</v>
          </cell>
          <cell r="G643">
            <v>3</v>
          </cell>
        </row>
        <row r="644">
          <cell r="D644">
            <v>37306</v>
          </cell>
          <cell r="E644">
            <v>1.3802810000000001</v>
          </cell>
          <cell r="F644" t="str">
            <v>Terça-Feira</v>
          </cell>
          <cell r="G644">
            <v>2</v>
          </cell>
        </row>
        <row r="645">
          <cell r="D645">
            <v>37305</v>
          </cell>
          <cell r="E645">
            <v>1.380117</v>
          </cell>
          <cell r="F645" t="str">
            <v>Segunda-Feria</v>
          </cell>
          <cell r="G645">
            <v>1</v>
          </cell>
        </row>
        <row r="646">
          <cell r="D646">
            <v>37304</v>
          </cell>
          <cell r="E646">
            <v>1.379953</v>
          </cell>
          <cell r="F646" t="str">
            <v>Domingo</v>
          </cell>
          <cell r="G646">
            <v>7</v>
          </cell>
        </row>
        <row r="647">
          <cell r="D647">
            <v>37303</v>
          </cell>
          <cell r="E647">
            <v>1.3797889999999999</v>
          </cell>
          <cell r="F647" t="str">
            <v>Sábado</v>
          </cell>
          <cell r="G647">
            <v>6</v>
          </cell>
        </row>
        <row r="648">
          <cell r="D648">
            <v>37302</v>
          </cell>
          <cell r="E648">
            <v>1.3796250000000001</v>
          </cell>
          <cell r="F648" t="str">
            <v>Sexta-feira</v>
          </cell>
          <cell r="G648">
            <v>5</v>
          </cell>
        </row>
        <row r="649">
          <cell r="D649">
            <v>37301</v>
          </cell>
          <cell r="E649">
            <v>1.379461</v>
          </cell>
          <cell r="F649" t="str">
            <v>Quinta-feira</v>
          </cell>
          <cell r="G649">
            <v>4</v>
          </cell>
        </row>
        <row r="650">
          <cell r="D650">
            <v>37300</v>
          </cell>
          <cell r="E650">
            <v>1.379297</v>
          </cell>
          <cell r="F650" t="str">
            <v>Quarta-Feira</v>
          </cell>
          <cell r="G650">
            <v>3</v>
          </cell>
        </row>
        <row r="651">
          <cell r="D651">
            <v>37299</v>
          </cell>
          <cell r="E651">
            <v>1.3791329999999999</v>
          </cell>
          <cell r="F651" t="str">
            <v>Terça-Feira</v>
          </cell>
          <cell r="G651">
            <v>2</v>
          </cell>
        </row>
        <row r="652">
          <cell r="D652">
            <v>37298</v>
          </cell>
          <cell r="E652">
            <v>1.3789689999999999</v>
          </cell>
          <cell r="F652" t="str">
            <v>Segunda-Feria</v>
          </cell>
          <cell r="G652">
            <v>1</v>
          </cell>
        </row>
        <row r="653">
          <cell r="D653">
            <v>37297</v>
          </cell>
          <cell r="E653">
            <v>1.3788050000000001</v>
          </cell>
          <cell r="F653" t="str">
            <v>Domingo</v>
          </cell>
          <cell r="G653">
            <v>7</v>
          </cell>
        </row>
        <row r="654">
          <cell r="D654">
            <v>37296</v>
          </cell>
          <cell r="E654">
            <v>1.378641</v>
          </cell>
          <cell r="F654" t="str">
            <v>Sábado</v>
          </cell>
          <cell r="G654">
            <v>6</v>
          </cell>
        </row>
        <row r="655">
          <cell r="D655">
            <v>37295</v>
          </cell>
          <cell r="E655">
            <v>1.378477</v>
          </cell>
          <cell r="F655" t="str">
            <v>Sexta-feira</v>
          </cell>
          <cell r="G655">
            <v>5</v>
          </cell>
        </row>
        <row r="656">
          <cell r="D656">
            <v>37294</v>
          </cell>
          <cell r="E656">
            <v>1.3783129999999999</v>
          </cell>
          <cell r="F656" t="str">
            <v>Quinta-feira</v>
          </cell>
          <cell r="G656">
            <v>4</v>
          </cell>
        </row>
        <row r="657">
          <cell r="D657">
            <v>37293</v>
          </cell>
          <cell r="E657">
            <v>1.3781490000000001</v>
          </cell>
          <cell r="F657" t="str">
            <v>Quarta-Feira</v>
          </cell>
          <cell r="G657">
            <v>3</v>
          </cell>
        </row>
        <row r="658">
          <cell r="D658">
            <v>37292</v>
          </cell>
          <cell r="E658">
            <v>1.377985</v>
          </cell>
          <cell r="F658" t="str">
            <v>Terça-Feira</v>
          </cell>
          <cell r="G658">
            <v>2</v>
          </cell>
        </row>
        <row r="659">
          <cell r="D659">
            <v>37291</v>
          </cell>
          <cell r="E659">
            <v>1.377821</v>
          </cell>
          <cell r="F659" t="str">
            <v>Segunda-Feria</v>
          </cell>
          <cell r="G659">
            <v>1</v>
          </cell>
        </row>
        <row r="660">
          <cell r="D660">
            <v>37290</v>
          </cell>
          <cell r="E660">
            <v>1.3776569999999999</v>
          </cell>
          <cell r="F660" t="str">
            <v>Domingo</v>
          </cell>
          <cell r="G660">
            <v>7</v>
          </cell>
        </row>
        <row r="661">
          <cell r="D661">
            <v>37289</v>
          </cell>
          <cell r="E661">
            <v>1.3774930000000001</v>
          </cell>
          <cell r="F661" t="str">
            <v>Sábado</v>
          </cell>
          <cell r="G661">
            <v>6</v>
          </cell>
        </row>
        <row r="662">
          <cell r="D662">
            <v>37288</v>
          </cell>
          <cell r="E662">
            <v>1.377329</v>
          </cell>
          <cell r="F662" t="str">
            <v>Sexta-feira</v>
          </cell>
          <cell r="G662">
            <v>5</v>
          </cell>
        </row>
        <row r="663">
          <cell r="D663">
            <v>37287</v>
          </cell>
          <cell r="E663">
            <v>1.377165</v>
          </cell>
          <cell r="F663" t="str">
            <v>Quinta-feira</v>
          </cell>
          <cell r="G663">
            <v>4</v>
          </cell>
        </row>
        <row r="664">
          <cell r="D664">
            <v>37286</v>
          </cell>
          <cell r="E664">
            <v>1.3770009999999999</v>
          </cell>
          <cell r="F664" t="str">
            <v>Quarta-Feira</v>
          </cell>
          <cell r="G664">
            <v>3</v>
          </cell>
        </row>
        <row r="665">
          <cell r="D665">
            <v>37285</v>
          </cell>
          <cell r="E665">
            <v>1.3768370000000001</v>
          </cell>
          <cell r="F665" t="str">
            <v>Terça-Feira</v>
          </cell>
          <cell r="G665">
            <v>2</v>
          </cell>
        </row>
        <row r="666">
          <cell r="D666">
            <v>37284</v>
          </cell>
          <cell r="E666">
            <v>1.376674</v>
          </cell>
          <cell r="F666" t="str">
            <v>Segunda-Feria</v>
          </cell>
          <cell r="G666">
            <v>1</v>
          </cell>
        </row>
        <row r="667">
          <cell r="D667">
            <v>37283</v>
          </cell>
          <cell r="E667">
            <v>1.376511</v>
          </cell>
          <cell r="F667" t="str">
            <v>Domingo</v>
          </cell>
          <cell r="G667">
            <v>7</v>
          </cell>
        </row>
        <row r="668">
          <cell r="D668">
            <v>37282</v>
          </cell>
          <cell r="E668">
            <v>1.3763479999999999</v>
          </cell>
          <cell r="F668" t="str">
            <v>Sábado</v>
          </cell>
          <cell r="G668">
            <v>6</v>
          </cell>
        </row>
        <row r="669">
          <cell r="D669">
            <v>37281</v>
          </cell>
          <cell r="E669">
            <v>1.376185</v>
          </cell>
          <cell r="F669" t="str">
            <v>Sexta-feira</v>
          </cell>
          <cell r="G669">
            <v>5</v>
          </cell>
        </row>
        <row r="670">
          <cell r="D670">
            <v>37280</v>
          </cell>
          <cell r="E670">
            <v>1.3760220000000001</v>
          </cell>
          <cell r="F670" t="str">
            <v>Quinta-feira</v>
          </cell>
          <cell r="G670">
            <v>4</v>
          </cell>
        </row>
        <row r="671">
          <cell r="D671">
            <v>37279</v>
          </cell>
          <cell r="E671">
            <v>1.3758589999999999</v>
          </cell>
          <cell r="F671" t="str">
            <v>Quarta-Feira</v>
          </cell>
          <cell r="G671">
            <v>3</v>
          </cell>
        </row>
        <row r="672">
          <cell r="D672">
            <v>37278</v>
          </cell>
          <cell r="E672">
            <v>1.375696</v>
          </cell>
          <cell r="F672" t="str">
            <v>Terça-Feira</v>
          </cell>
          <cell r="G672">
            <v>2</v>
          </cell>
        </row>
        <row r="673">
          <cell r="D673">
            <v>37277</v>
          </cell>
          <cell r="E673">
            <v>1.3755329999999999</v>
          </cell>
          <cell r="F673" t="str">
            <v>Segunda-Feria</v>
          </cell>
          <cell r="G673">
            <v>1</v>
          </cell>
        </row>
        <row r="674">
          <cell r="D674">
            <v>37276</v>
          </cell>
          <cell r="E674">
            <v>1.37537</v>
          </cell>
          <cell r="F674" t="str">
            <v>Domingo</v>
          </cell>
          <cell r="G674">
            <v>7</v>
          </cell>
        </row>
        <row r="675">
          <cell r="D675">
            <v>37275</v>
          </cell>
          <cell r="E675">
            <v>1.3751679999999999</v>
          </cell>
          <cell r="F675" t="str">
            <v>Sábado</v>
          </cell>
          <cell r="G675">
            <v>6</v>
          </cell>
        </row>
        <row r="676">
          <cell r="D676">
            <v>37274</v>
          </cell>
          <cell r="E676">
            <v>1.3749659999999999</v>
          </cell>
          <cell r="F676" t="str">
            <v>Sexta-feira</v>
          </cell>
          <cell r="G676">
            <v>5</v>
          </cell>
        </row>
        <row r="677">
          <cell r="D677">
            <v>37273</v>
          </cell>
          <cell r="E677">
            <v>1.3747640000000001</v>
          </cell>
          <cell r="F677" t="str">
            <v>Quinta-feira</v>
          </cell>
          <cell r="G677">
            <v>4</v>
          </cell>
        </row>
        <row r="678">
          <cell r="D678">
            <v>37272</v>
          </cell>
          <cell r="E678">
            <v>1.3745620000000001</v>
          </cell>
          <cell r="F678" t="str">
            <v>Quarta-Feira</v>
          </cell>
          <cell r="G678">
            <v>3</v>
          </cell>
        </row>
        <row r="679">
          <cell r="D679">
            <v>37271</v>
          </cell>
          <cell r="E679">
            <v>1.37436</v>
          </cell>
          <cell r="F679" t="str">
            <v>Terça-Feira</v>
          </cell>
          <cell r="G679">
            <v>2</v>
          </cell>
        </row>
        <row r="680">
          <cell r="D680">
            <v>37270</v>
          </cell>
          <cell r="E680">
            <v>1.374158</v>
          </cell>
          <cell r="F680" t="str">
            <v>Segunda-Feria</v>
          </cell>
          <cell r="G680">
            <v>1</v>
          </cell>
        </row>
        <row r="681">
          <cell r="D681">
            <v>37269</v>
          </cell>
          <cell r="E681">
            <v>1.373956</v>
          </cell>
          <cell r="F681" t="str">
            <v>Domingo</v>
          </cell>
          <cell r="G681">
            <v>7</v>
          </cell>
        </row>
        <row r="682">
          <cell r="D682">
            <v>37268</v>
          </cell>
          <cell r="E682">
            <v>1.3737539999999999</v>
          </cell>
          <cell r="F682" t="str">
            <v>Sábado</v>
          </cell>
          <cell r="G682">
            <v>6</v>
          </cell>
        </row>
        <row r="683">
          <cell r="D683">
            <v>37267</v>
          </cell>
          <cell r="E683">
            <v>1.3735520000000001</v>
          </cell>
          <cell r="F683" t="str">
            <v>Sexta-feira</v>
          </cell>
          <cell r="G683">
            <v>5</v>
          </cell>
        </row>
        <row r="684">
          <cell r="D684">
            <v>37266</v>
          </cell>
          <cell r="E684">
            <v>1.3733500000000001</v>
          </cell>
          <cell r="F684" t="str">
            <v>Quinta-feira</v>
          </cell>
          <cell r="G684">
            <v>4</v>
          </cell>
        </row>
        <row r="685">
          <cell r="D685">
            <v>37265</v>
          </cell>
          <cell r="E685">
            <v>1.373148</v>
          </cell>
          <cell r="F685" t="str">
            <v>Quarta-Feira</v>
          </cell>
          <cell r="G685">
            <v>3</v>
          </cell>
        </row>
        <row r="686">
          <cell r="D686">
            <v>37264</v>
          </cell>
          <cell r="E686">
            <v>1.372946</v>
          </cell>
          <cell r="F686" t="str">
            <v>Terça-Feira</v>
          </cell>
          <cell r="G686">
            <v>2</v>
          </cell>
        </row>
        <row r="687">
          <cell r="D687">
            <v>37263</v>
          </cell>
          <cell r="E687">
            <v>1.372744</v>
          </cell>
          <cell r="F687" t="str">
            <v>Segunda-Feria</v>
          </cell>
          <cell r="G687">
            <v>1</v>
          </cell>
        </row>
        <row r="688">
          <cell r="D688">
            <v>37262</v>
          </cell>
          <cell r="E688">
            <v>1.3725419999999999</v>
          </cell>
          <cell r="F688" t="str">
            <v>Domingo</v>
          </cell>
          <cell r="G688">
            <v>7</v>
          </cell>
        </row>
        <row r="689">
          <cell r="D689">
            <v>37261</v>
          </cell>
          <cell r="E689">
            <v>1.3723399999999999</v>
          </cell>
          <cell r="F689" t="str">
            <v>Sábado</v>
          </cell>
          <cell r="G689">
            <v>6</v>
          </cell>
        </row>
        <row r="690">
          <cell r="D690">
            <v>37260</v>
          </cell>
          <cell r="E690">
            <v>1.3721380000000001</v>
          </cell>
          <cell r="F690" t="str">
            <v>Sexta-feira</v>
          </cell>
          <cell r="G690">
            <v>5</v>
          </cell>
        </row>
        <row r="691">
          <cell r="D691">
            <v>37259</v>
          </cell>
          <cell r="E691">
            <v>1.371936</v>
          </cell>
          <cell r="F691" t="str">
            <v>Quinta-feira</v>
          </cell>
          <cell r="G691">
            <v>4</v>
          </cell>
        </row>
        <row r="692">
          <cell r="D692">
            <v>37258</v>
          </cell>
          <cell r="E692">
            <v>1.371734</v>
          </cell>
          <cell r="F692" t="str">
            <v>Quarta-Feira</v>
          </cell>
          <cell r="G692">
            <v>3</v>
          </cell>
        </row>
        <row r="693">
          <cell r="D693">
            <v>37257</v>
          </cell>
          <cell r="E693">
            <v>1.371532</v>
          </cell>
          <cell r="F693" t="str">
            <v>Terça-Feira</v>
          </cell>
          <cell r="G693">
            <v>2</v>
          </cell>
        </row>
        <row r="694">
          <cell r="D694">
            <v>37256</v>
          </cell>
          <cell r="E694">
            <v>1.3713299999999999</v>
          </cell>
          <cell r="F694" t="str">
            <v>Segunda-Feria</v>
          </cell>
          <cell r="G694">
            <v>1</v>
          </cell>
        </row>
        <row r="695">
          <cell r="D695">
            <v>37255</v>
          </cell>
          <cell r="E695">
            <v>1.3711279999999999</v>
          </cell>
          <cell r="F695" t="str">
            <v>Domingo</v>
          </cell>
          <cell r="G695">
            <v>7</v>
          </cell>
        </row>
        <row r="696">
          <cell r="D696">
            <v>37254</v>
          </cell>
          <cell r="E696">
            <v>1.3709260000000001</v>
          </cell>
          <cell r="F696" t="str">
            <v>Sábado</v>
          </cell>
          <cell r="G696">
            <v>6</v>
          </cell>
        </row>
        <row r="697">
          <cell r="D697">
            <v>37253</v>
          </cell>
          <cell r="E697">
            <v>1.3707240000000001</v>
          </cell>
          <cell r="F697" t="str">
            <v>Sexta-feira</v>
          </cell>
          <cell r="G697">
            <v>5</v>
          </cell>
        </row>
        <row r="698">
          <cell r="D698">
            <v>37252</v>
          </cell>
          <cell r="E698">
            <v>1.370522</v>
          </cell>
          <cell r="F698" t="str">
            <v>Quinta-feira</v>
          </cell>
          <cell r="G698">
            <v>4</v>
          </cell>
        </row>
        <row r="699">
          <cell r="D699">
            <v>37251</v>
          </cell>
          <cell r="E699">
            <v>1.37032</v>
          </cell>
          <cell r="F699" t="str">
            <v>Quarta-Feira</v>
          </cell>
          <cell r="G699">
            <v>3</v>
          </cell>
        </row>
        <row r="700">
          <cell r="D700">
            <v>37250</v>
          </cell>
          <cell r="E700">
            <v>1.3701179999999999</v>
          </cell>
          <cell r="F700" t="str">
            <v>Terça-Feira</v>
          </cell>
          <cell r="G700">
            <v>2</v>
          </cell>
        </row>
        <row r="701">
          <cell r="D701">
            <v>37249</v>
          </cell>
          <cell r="E701">
            <v>1.3699159999999999</v>
          </cell>
          <cell r="F701" t="str">
            <v>Segunda-Feria</v>
          </cell>
          <cell r="G701">
            <v>1</v>
          </cell>
        </row>
        <row r="702">
          <cell r="D702">
            <v>37248</v>
          </cell>
          <cell r="E702">
            <v>1.3697140000000001</v>
          </cell>
          <cell r="F702" t="str">
            <v>Domingo</v>
          </cell>
          <cell r="G702">
            <v>7</v>
          </cell>
        </row>
        <row r="703">
          <cell r="D703">
            <v>37247</v>
          </cell>
          <cell r="E703">
            <v>1.3695120000000001</v>
          </cell>
          <cell r="F703" t="str">
            <v>Sábado</v>
          </cell>
          <cell r="G703">
            <v>6</v>
          </cell>
        </row>
        <row r="704">
          <cell r="D704">
            <v>37246</v>
          </cell>
          <cell r="E704">
            <v>1.36931</v>
          </cell>
          <cell r="F704" t="str">
            <v>Sexta-feira</v>
          </cell>
          <cell r="G704">
            <v>5</v>
          </cell>
        </row>
        <row r="705">
          <cell r="D705">
            <v>37245</v>
          </cell>
          <cell r="E705">
            <v>1.369108</v>
          </cell>
          <cell r="F705" t="str">
            <v>Quinta-feira</v>
          </cell>
          <cell r="G705">
            <v>4</v>
          </cell>
        </row>
        <row r="706">
          <cell r="D706">
            <v>37244</v>
          </cell>
          <cell r="E706">
            <v>1.368906</v>
          </cell>
          <cell r="F706" t="str">
            <v>Quarta-Feira</v>
          </cell>
          <cell r="G706">
            <v>3</v>
          </cell>
        </row>
        <row r="707">
          <cell r="D707">
            <v>37243</v>
          </cell>
          <cell r="E707">
            <v>1.3687039999999999</v>
          </cell>
          <cell r="F707" t="str">
            <v>Terça-Feira</v>
          </cell>
          <cell r="G707">
            <v>2</v>
          </cell>
        </row>
        <row r="708">
          <cell r="D708">
            <v>37242</v>
          </cell>
          <cell r="E708">
            <v>1.3685020000000001</v>
          </cell>
          <cell r="F708" t="str">
            <v>Segunda-Feria</v>
          </cell>
          <cell r="G708">
            <v>1</v>
          </cell>
        </row>
        <row r="709">
          <cell r="D709">
            <v>37241</v>
          </cell>
          <cell r="E709">
            <v>1.368301</v>
          </cell>
          <cell r="F709" t="str">
            <v>Domingo</v>
          </cell>
          <cell r="G709">
            <v>7</v>
          </cell>
        </row>
        <row r="710">
          <cell r="D710">
            <v>37240</v>
          </cell>
          <cell r="E710">
            <v>1.3681000000000001</v>
          </cell>
          <cell r="F710" t="str">
            <v>Sábado</v>
          </cell>
          <cell r="G710">
            <v>6</v>
          </cell>
        </row>
        <row r="711">
          <cell r="D711">
            <v>37239</v>
          </cell>
          <cell r="E711">
            <v>1.367899</v>
          </cell>
          <cell r="F711" t="str">
            <v>Sexta-feira</v>
          </cell>
          <cell r="G711">
            <v>5</v>
          </cell>
        </row>
        <row r="712">
          <cell r="D712">
            <v>37238</v>
          </cell>
          <cell r="E712">
            <v>1.3676980000000001</v>
          </cell>
          <cell r="F712" t="str">
            <v>Quinta-feira</v>
          </cell>
          <cell r="G712">
            <v>4</v>
          </cell>
        </row>
        <row r="713">
          <cell r="D713">
            <v>37237</v>
          </cell>
          <cell r="E713">
            <v>1.367497</v>
          </cell>
          <cell r="F713" t="str">
            <v>Quarta-Feira</v>
          </cell>
          <cell r="G713">
            <v>3</v>
          </cell>
        </row>
        <row r="714">
          <cell r="D714">
            <v>37236</v>
          </cell>
          <cell r="E714">
            <v>1.3672960000000001</v>
          </cell>
          <cell r="F714" t="str">
            <v>Terça-Feira</v>
          </cell>
          <cell r="G714">
            <v>2</v>
          </cell>
        </row>
        <row r="715">
          <cell r="D715">
            <v>37235</v>
          </cell>
          <cell r="E715">
            <v>1.3670949999999999</v>
          </cell>
          <cell r="F715" t="str">
            <v>Segunda-Feria</v>
          </cell>
          <cell r="G715">
            <v>1</v>
          </cell>
        </row>
        <row r="716">
          <cell r="D716">
            <v>37234</v>
          </cell>
          <cell r="E716">
            <v>1.3668940000000001</v>
          </cell>
          <cell r="F716" t="str">
            <v>Domingo</v>
          </cell>
          <cell r="G716">
            <v>7</v>
          </cell>
        </row>
        <row r="717">
          <cell r="D717">
            <v>37233</v>
          </cell>
          <cell r="E717">
            <v>1.3666929999999999</v>
          </cell>
          <cell r="F717" t="str">
            <v>Sábado</v>
          </cell>
          <cell r="G717">
            <v>6</v>
          </cell>
        </row>
        <row r="718">
          <cell r="D718">
            <v>37232</v>
          </cell>
          <cell r="E718">
            <v>1.366492</v>
          </cell>
          <cell r="F718" t="str">
            <v>Sexta-feira</v>
          </cell>
          <cell r="G718">
            <v>5</v>
          </cell>
        </row>
        <row r="719">
          <cell r="D719">
            <v>37231</v>
          </cell>
          <cell r="E719">
            <v>1.3662909999999999</v>
          </cell>
          <cell r="F719" t="str">
            <v>Quinta-feira</v>
          </cell>
          <cell r="G719">
            <v>4</v>
          </cell>
        </row>
        <row r="720">
          <cell r="D720">
            <v>37230</v>
          </cell>
          <cell r="E720">
            <v>1.36609</v>
          </cell>
          <cell r="F720" t="str">
            <v>Quarta-Feira</v>
          </cell>
          <cell r="G720">
            <v>3</v>
          </cell>
        </row>
        <row r="721">
          <cell r="D721">
            <v>37229</v>
          </cell>
          <cell r="E721">
            <v>1.3658889999999999</v>
          </cell>
          <cell r="F721" t="str">
            <v>Terça-Feira</v>
          </cell>
          <cell r="G721">
            <v>2</v>
          </cell>
        </row>
        <row r="722">
          <cell r="D722">
            <v>37228</v>
          </cell>
          <cell r="E722">
            <v>1.365688</v>
          </cell>
          <cell r="F722" t="str">
            <v>Segunda-Feria</v>
          </cell>
          <cell r="G722">
            <v>1</v>
          </cell>
        </row>
        <row r="723">
          <cell r="D723">
            <v>37227</v>
          </cell>
          <cell r="E723">
            <v>1.3654869999999999</v>
          </cell>
          <cell r="F723" t="str">
            <v>Domingo</v>
          </cell>
          <cell r="G723">
            <v>7</v>
          </cell>
        </row>
        <row r="724">
          <cell r="D724">
            <v>37226</v>
          </cell>
          <cell r="E724">
            <v>1.365286</v>
          </cell>
          <cell r="F724" t="str">
            <v>Sábado</v>
          </cell>
          <cell r="G724">
            <v>6</v>
          </cell>
        </row>
        <row r="725">
          <cell r="D725">
            <v>37225</v>
          </cell>
          <cell r="E725">
            <v>1.3650850000000001</v>
          </cell>
          <cell r="F725" t="str">
            <v>Sexta-feira</v>
          </cell>
          <cell r="G725">
            <v>5</v>
          </cell>
        </row>
        <row r="726">
          <cell r="D726">
            <v>37224</v>
          </cell>
          <cell r="E726">
            <v>1.364884</v>
          </cell>
          <cell r="F726" t="str">
            <v>Quinta-feira</v>
          </cell>
          <cell r="G726">
            <v>4</v>
          </cell>
        </row>
        <row r="727">
          <cell r="D727">
            <v>37223</v>
          </cell>
          <cell r="E727">
            <v>1.3646830000000001</v>
          </cell>
          <cell r="F727" t="str">
            <v>Quarta-Feira</v>
          </cell>
          <cell r="G727">
            <v>3</v>
          </cell>
        </row>
        <row r="728">
          <cell r="D728">
            <v>37222</v>
          </cell>
          <cell r="E728">
            <v>1.364482</v>
          </cell>
          <cell r="F728" t="str">
            <v>Terça-Feira</v>
          </cell>
          <cell r="G728">
            <v>2</v>
          </cell>
        </row>
        <row r="729">
          <cell r="D729">
            <v>37221</v>
          </cell>
          <cell r="E729">
            <v>1.3642810000000001</v>
          </cell>
          <cell r="F729" t="str">
            <v>Segunda-Feria</v>
          </cell>
          <cell r="G729">
            <v>1</v>
          </cell>
        </row>
        <row r="730">
          <cell r="D730">
            <v>37220</v>
          </cell>
          <cell r="E730">
            <v>1.36408</v>
          </cell>
          <cell r="F730" t="str">
            <v>Domingo</v>
          </cell>
          <cell r="G730">
            <v>7</v>
          </cell>
        </row>
        <row r="731">
          <cell r="D731">
            <v>37219</v>
          </cell>
          <cell r="E731">
            <v>1.3638790000000001</v>
          </cell>
          <cell r="F731" t="str">
            <v>Sábado</v>
          </cell>
          <cell r="G731">
            <v>6</v>
          </cell>
        </row>
        <row r="732">
          <cell r="D732">
            <v>37218</v>
          </cell>
          <cell r="E732">
            <v>1.3636779999999999</v>
          </cell>
          <cell r="F732" t="str">
            <v>Sexta-feira</v>
          </cell>
          <cell r="G732">
            <v>5</v>
          </cell>
        </row>
        <row r="733">
          <cell r="D733">
            <v>37217</v>
          </cell>
          <cell r="E733">
            <v>1.3634770000000001</v>
          </cell>
          <cell r="F733" t="str">
            <v>Quinta-feira</v>
          </cell>
          <cell r="G733">
            <v>4</v>
          </cell>
        </row>
        <row r="734">
          <cell r="D734">
            <v>37216</v>
          </cell>
          <cell r="E734">
            <v>1.3632759999999999</v>
          </cell>
          <cell r="F734" t="str">
            <v>Quarta-Feira</v>
          </cell>
          <cell r="G734">
            <v>3</v>
          </cell>
        </row>
        <row r="735">
          <cell r="D735">
            <v>37215</v>
          </cell>
          <cell r="E735">
            <v>1.363075</v>
          </cell>
          <cell r="F735" t="str">
            <v>Terça-Feira</v>
          </cell>
          <cell r="G735">
            <v>2</v>
          </cell>
        </row>
        <row r="736">
          <cell r="D736">
            <v>37214</v>
          </cell>
          <cell r="E736">
            <v>1.3628739999999999</v>
          </cell>
          <cell r="F736" t="str">
            <v>Segunda-Feria</v>
          </cell>
          <cell r="G736">
            <v>1</v>
          </cell>
        </row>
        <row r="737">
          <cell r="D737">
            <v>37213</v>
          </cell>
          <cell r="E737">
            <v>1.362673</v>
          </cell>
          <cell r="F737" t="str">
            <v>Domingo</v>
          </cell>
          <cell r="G737">
            <v>7</v>
          </cell>
        </row>
        <row r="738">
          <cell r="D738">
            <v>37212</v>
          </cell>
          <cell r="E738">
            <v>1.3624719999999999</v>
          </cell>
          <cell r="F738" t="str">
            <v>Sábado</v>
          </cell>
          <cell r="G738">
            <v>6</v>
          </cell>
        </row>
        <row r="739">
          <cell r="D739">
            <v>37211</v>
          </cell>
          <cell r="E739">
            <v>1.362271</v>
          </cell>
          <cell r="F739" t="str">
            <v>Sexta-feira</v>
          </cell>
          <cell r="G739">
            <v>5</v>
          </cell>
        </row>
        <row r="740">
          <cell r="D740">
            <v>37210</v>
          </cell>
          <cell r="E740">
            <v>1.3620699999999999</v>
          </cell>
          <cell r="F740" t="str">
            <v>Quinta-feira</v>
          </cell>
          <cell r="G740">
            <v>4</v>
          </cell>
        </row>
        <row r="741">
          <cell r="D741">
            <v>37209</v>
          </cell>
          <cell r="E741">
            <v>1.361869</v>
          </cell>
          <cell r="F741" t="str">
            <v>Quarta-Feira</v>
          </cell>
          <cell r="G741">
            <v>3</v>
          </cell>
        </row>
        <row r="742">
          <cell r="D742">
            <v>37208</v>
          </cell>
          <cell r="E742">
            <v>1.361669</v>
          </cell>
          <cell r="F742" t="str">
            <v>Terça-Feira</v>
          </cell>
          <cell r="G742">
            <v>2</v>
          </cell>
        </row>
        <row r="743">
          <cell r="D743">
            <v>37207</v>
          </cell>
          <cell r="E743">
            <v>1.361469</v>
          </cell>
          <cell r="F743" t="str">
            <v>Segunda-Feria</v>
          </cell>
          <cell r="G743">
            <v>1</v>
          </cell>
        </row>
        <row r="744">
          <cell r="D744">
            <v>37206</v>
          </cell>
          <cell r="E744">
            <v>1.3612690000000001</v>
          </cell>
          <cell r="F744" t="str">
            <v>Domingo</v>
          </cell>
          <cell r="G744">
            <v>7</v>
          </cell>
        </row>
        <row r="745">
          <cell r="D745">
            <v>37205</v>
          </cell>
          <cell r="E745">
            <v>1.3610690000000001</v>
          </cell>
          <cell r="F745" t="str">
            <v>Sábado</v>
          </cell>
          <cell r="G745">
            <v>6</v>
          </cell>
        </row>
        <row r="746">
          <cell r="D746">
            <v>37204</v>
          </cell>
          <cell r="E746">
            <v>1.3608690000000001</v>
          </cell>
          <cell r="F746" t="str">
            <v>Sexta-feira</v>
          </cell>
          <cell r="G746">
            <v>5</v>
          </cell>
        </row>
        <row r="747">
          <cell r="D747">
            <v>37203</v>
          </cell>
          <cell r="E747">
            <v>1.3606689999999999</v>
          </cell>
          <cell r="F747" t="str">
            <v>Quinta-feira</v>
          </cell>
          <cell r="G747">
            <v>4</v>
          </cell>
        </row>
        <row r="748">
          <cell r="D748">
            <v>37202</v>
          </cell>
          <cell r="E748">
            <v>1.3604689999999999</v>
          </cell>
          <cell r="F748" t="str">
            <v>Quarta-Feira</v>
          </cell>
          <cell r="G748">
            <v>3</v>
          </cell>
        </row>
        <row r="749">
          <cell r="D749">
            <v>37201</v>
          </cell>
          <cell r="E749">
            <v>1.360269</v>
          </cell>
          <cell r="F749" t="str">
            <v>Terça-Feira</v>
          </cell>
          <cell r="G749">
            <v>2</v>
          </cell>
        </row>
        <row r="750">
          <cell r="D750">
            <v>37200</v>
          </cell>
          <cell r="E750">
            <v>1.360069</v>
          </cell>
          <cell r="F750" t="str">
            <v>Segunda-Feria</v>
          </cell>
          <cell r="G750">
            <v>1</v>
          </cell>
        </row>
        <row r="751">
          <cell r="D751">
            <v>37199</v>
          </cell>
          <cell r="E751">
            <v>1.359869</v>
          </cell>
          <cell r="F751" t="str">
            <v>Domingo</v>
          </cell>
          <cell r="G751">
            <v>7</v>
          </cell>
        </row>
        <row r="752">
          <cell r="D752">
            <v>37198</v>
          </cell>
          <cell r="E752">
            <v>1.359669</v>
          </cell>
          <cell r="F752" t="str">
            <v>Sábado</v>
          </cell>
          <cell r="G752">
            <v>6</v>
          </cell>
        </row>
        <row r="753">
          <cell r="D753">
            <v>37197</v>
          </cell>
          <cell r="E753">
            <v>1.359469</v>
          </cell>
          <cell r="F753" t="str">
            <v>Sexta-feira</v>
          </cell>
          <cell r="G753">
            <v>5</v>
          </cell>
        </row>
        <row r="754">
          <cell r="D754">
            <v>37196</v>
          </cell>
          <cell r="E754">
            <v>1.3592690000000001</v>
          </cell>
          <cell r="F754" t="str">
            <v>Quinta-feira</v>
          </cell>
          <cell r="G754">
            <v>4</v>
          </cell>
        </row>
        <row r="755">
          <cell r="D755">
            <v>37195</v>
          </cell>
          <cell r="E755">
            <v>1.3590690000000001</v>
          </cell>
          <cell r="F755" t="str">
            <v>Quarta-Feira</v>
          </cell>
          <cell r="G755">
            <v>3</v>
          </cell>
        </row>
        <row r="756">
          <cell r="D756">
            <v>37194</v>
          </cell>
          <cell r="E756">
            <v>1.3588690000000001</v>
          </cell>
          <cell r="F756" t="str">
            <v>Terça-Feira</v>
          </cell>
          <cell r="G756">
            <v>2</v>
          </cell>
        </row>
        <row r="757">
          <cell r="D757">
            <v>37193</v>
          </cell>
          <cell r="E757">
            <v>1.3586689999999999</v>
          </cell>
          <cell r="F757" t="str">
            <v>Segunda-Feria</v>
          </cell>
          <cell r="G757">
            <v>1</v>
          </cell>
        </row>
        <row r="758">
          <cell r="D758">
            <v>37192</v>
          </cell>
          <cell r="E758">
            <v>1.3584689999999999</v>
          </cell>
          <cell r="F758" t="str">
            <v>Domingo</v>
          </cell>
          <cell r="G758">
            <v>7</v>
          </cell>
        </row>
        <row r="759">
          <cell r="D759">
            <v>37191</v>
          </cell>
          <cell r="E759">
            <v>1.3582689999999999</v>
          </cell>
          <cell r="F759" t="str">
            <v>Sábado</v>
          </cell>
          <cell r="G759">
            <v>6</v>
          </cell>
        </row>
        <row r="760">
          <cell r="D760">
            <v>37190</v>
          </cell>
          <cell r="E760">
            <v>1.358069</v>
          </cell>
          <cell r="F760" t="str">
            <v>Sexta-feira</v>
          </cell>
          <cell r="G760">
            <v>5</v>
          </cell>
        </row>
        <row r="761">
          <cell r="D761">
            <v>37189</v>
          </cell>
          <cell r="E761">
            <v>1.357869</v>
          </cell>
          <cell r="F761" t="str">
            <v>Quinta-feira</v>
          </cell>
          <cell r="G761">
            <v>4</v>
          </cell>
        </row>
        <row r="762">
          <cell r="D762">
            <v>37188</v>
          </cell>
          <cell r="E762">
            <v>1.357669</v>
          </cell>
          <cell r="F762" t="str">
            <v>Quarta-Feira</v>
          </cell>
          <cell r="G762">
            <v>3</v>
          </cell>
        </row>
        <row r="763">
          <cell r="D763">
            <v>37187</v>
          </cell>
          <cell r="E763">
            <v>1.357469</v>
          </cell>
          <cell r="F763" t="str">
            <v>Terça-Feira</v>
          </cell>
          <cell r="G763">
            <v>2</v>
          </cell>
        </row>
        <row r="764">
          <cell r="D764">
            <v>37186</v>
          </cell>
          <cell r="E764">
            <v>1.3572690000000001</v>
          </cell>
          <cell r="F764" t="str">
            <v>Segunda-Feria</v>
          </cell>
          <cell r="G764">
            <v>1</v>
          </cell>
        </row>
        <row r="765">
          <cell r="D765">
            <v>37185</v>
          </cell>
          <cell r="E765">
            <v>1.3570690000000001</v>
          </cell>
          <cell r="F765" t="str">
            <v>Domingo</v>
          </cell>
          <cell r="G765">
            <v>7</v>
          </cell>
        </row>
        <row r="766">
          <cell r="D766">
            <v>37184</v>
          </cell>
          <cell r="E766">
            <v>1.3568690000000001</v>
          </cell>
          <cell r="F766" t="str">
            <v>Sábado</v>
          </cell>
          <cell r="G766">
            <v>6</v>
          </cell>
        </row>
        <row r="767">
          <cell r="D767">
            <v>37183</v>
          </cell>
          <cell r="E767">
            <v>1.356733</v>
          </cell>
          <cell r="F767" t="str">
            <v>Sexta-feira</v>
          </cell>
          <cell r="G767">
            <v>5</v>
          </cell>
        </row>
        <row r="768">
          <cell r="D768">
            <v>37182</v>
          </cell>
          <cell r="E768">
            <v>1.3565970000000001</v>
          </cell>
          <cell r="F768" t="str">
            <v>Quinta-feira</v>
          </cell>
          <cell r="G768">
            <v>4</v>
          </cell>
        </row>
        <row r="769">
          <cell r="D769">
            <v>37181</v>
          </cell>
          <cell r="E769">
            <v>1.3564609999999999</v>
          </cell>
          <cell r="F769" t="str">
            <v>Quarta-Feira</v>
          </cell>
          <cell r="G769">
            <v>3</v>
          </cell>
        </row>
        <row r="770">
          <cell r="D770">
            <v>37180</v>
          </cell>
          <cell r="E770">
            <v>1.356325</v>
          </cell>
          <cell r="F770" t="str">
            <v>Terça-Feira</v>
          </cell>
          <cell r="G770">
            <v>2</v>
          </cell>
        </row>
        <row r="771">
          <cell r="D771">
            <v>37179</v>
          </cell>
          <cell r="E771">
            <v>1.3561890000000001</v>
          </cell>
          <cell r="F771" t="str">
            <v>Segunda-Feria</v>
          </cell>
          <cell r="G771">
            <v>1</v>
          </cell>
        </row>
        <row r="772">
          <cell r="D772">
            <v>37178</v>
          </cell>
          <cell r="E772">
            <v>1.356053</v>
          </cell>
          <cell r="F772" t="str">
            <v>Domingo</v>
          </cell>
          <cell r="G772">
            <v>7</v>
          </cell>
        </row>
        <row r="773">
          <cell r="D773">
            <v>37177</v>
          </cell>
          <cell r="E773">
            <v>1.355917</v>
          </cell>
          <cell r="F773" t="str">
            <v>Sábado</v>
          </cell>
          <cell r="G773">
            <v>6</v>
          </cell>
        </row>
        <row r="774">
          <cell r="D774">
            <v>37176</v>
          </cell>
          <cell r="E774">
            <v>1.3557809999999999</v>
          </cell>
          <cell r="F774" t="str">
            <v>Sexta-feira</v>
          </cell>
          <cell r="G774">
            <v>5</v>
          </cell>
        </row>
        <row r="775">
          <cell r="D775">
            <v>37175</v>
          </cell>
          <cell r="E775">
            <v>1.355645</v>
          </cell>
          <cell r="F775" t="str">
            <v>Quinta-feira</v>
          </cell>
          <cell r="G775">
            <v>4</v>
          </cell>
        </row>
        <row r="776">
          <cell r="D776">
            <v>37174</v>
          </cell>
          <cell r="E776">
            <v>1.3555090000000001</v>
          </cell>
          <cell r="F776" t="str">
            <v>Quarta-Feira</v>
          </cell>
          <cell r="G776">
            <v>3</v>
          </cell>
        </row>
        <row r="777">
          <cell r="D777">
            <v>37173</v>
          </cell>
          <cell r="E777">
            <v>1.3553729999999999</v>
          </cell>
          <cell r="F777" t="str">
            <v>Terça-Feira</v>
          </cell>
          <cell r="G777">
            <v>2</v>
          </cell>
        </row>
        <row r="778">
          <cell r="D778">
            <v>37172</v>
          </cell>
          <cell r="E778">
            <v>1.355237</v>
          </cell>
          <cell r="F778" t="str">
            <v>Segunda-Feria</v>
          </cell>
          <cell r="G778">
            <v>1</v>
          </cell>
        </row>
        <row r="779">
          <cell r="D779">
            <v>37171</v>
          </cell>
          <cell r="E779">
            <v>1.3551010000000001</v>
          </cell>
          <cell r="F779" t="str">
            <v>Domingo</v>
          </cell>
          <cell r="G779">
            <v>7</v>
          </cell>
        </row>
        <row r="780">
          <cell r="D780">
            <v>37170</v>
          </cell>
          <cell r="E780">
            <v>1.354965</v>
          </cell>
          <cell r="F780" t="str">
            <v>Sábado</v>
          </cell>
          <cell r="G780">
            <v>6</v>
          </cell>
        </row>
        <row r="781">
          <cell r="D781">
            <v>37169</v>
          </cell>
          <cell r="E781">
            <v>1.3548290000000001</v>
          </cell>
          <cell r="F781" t="str">
            <v>Sexta-feira</v>
          </cell>
          <cell r="G781">
            <v>5</v>
          </cell>
        </row>
        <row r="782">
          <cell r="D782">
            <v>37168</v>
          </cell>
          <cell r="E782">
            <v>1.3546929999999999</v>
          </cell>
          <cell r="F782" t="str">
            <v>Quinta-feira</v>
          </cell>
          <cell r="G782">
            <v>4</v>
          </cell>
        </row>
        <row r="783">
          <cell r="D783">
            <v>37167</v>
          </cell>
          <cell r="E783">
            <v>1.354557</v>
          </cell>
          <cell r="F783" t="str">
            <v>Quarta-Feira</v>
          </cell>
          <cell r="G783">
            <v>3</v>
          </cell>
        </row>
        <row r="784">
          <cell r="D784">
            <v>37166</v>
          </cell>
          <cell r="E784">
            <v>1.3544210000000001</v>
          </cell>
          <cell r="F784" t="str">
            <v>Terça-Feira</v>
          </cell>
          <cell r="G784">
            <v>2</v>
          </cell>
        </row>
        <row r="785">
          <cell r="D785">
            <v>37165</v>
          </cell>
          <cell r="E785">
            <v>1.354285</v>
          </cell>
          <cell r="F785" t="str">
            <v>Segunda-Feria</v>
          </cell>
          <cell r="G785">
            <v>1</v>
          </cell>
        </row>
        <row r="786">
          <cell r="D786">
            <v>37164</v>
          </cell>
          <cell r="E786">
            <v>1.354149</v>
          </cell>
          <cell r="F786" t="str">
            <v>Domingo</v>
          </cell>
          <cell r="G786">
            <v>7</v>
          </cell>
        </row>
        <row r="787">
          <cell r="D787">
            <v>37163</v>
          </cell>
          <cell r="E787">
            <v>1.3540129999999999</v>
          </cell>
          <cell r="F787" t="str">
            <v>Sábado</v>
          </cell>
          <cell r="G787">
            <v>6</v>
          </cell>
        </row>
        <row r="788">
          <cell r="D788">
            <v>37162</v>
          </cell>
          <cell r="E788">
            <v>1.353877</v>
          </cell>
          <cell r="F788" t="str">
            <v>Sexta-feira</v>
          </cell>
          <cell r="G788">
            <v>5</v>
          </cell>
        </row>
        <row r="789">
          <cell r="D789">
            <v>37161</v>
          </cell>
          <cell r="E789">
            <v>1.3537410000000001</v>
          </cell>
          <cell r="F789" t="str">
            <v>Quinta-feira</v>
          </cell>
          <cell r="G789">
            <v>4</v>
          </cell>
        </row>
        <row r="790">
          <cell r="D790">
            <v>37160</v>
          </cell>
          <cell r="E790">
            <v>1.3536049999999999</v>
          </cell>
          <cell r="F790" t="str">
            <v>Quarta-Feira</v>
          </cell>
          <cell r="G790">
            <v>3</v>
          </cell>
        </row>
        <row r="791">
          <cell r="D791">
            <v>37159</v>
          </cell>
          <cell r="E791">
            <v>1.353469</v>
          </cell>
          <cell r="F791" t="str">
            <v>Terça-Feira</v>
          </cell>
          <cell r="G791">
            <v>2</v>
          </cell>
        </row>
        <row r="792">
          <cell r="D792">
            <v>37158</v>
          </cell>
          <cell r="E792">
            <v>1.353334</v>
          </cell>
          <cell r="F792" t="str">
            <v>Segunda-Feria</v>
          </cell>
          <cell r="G792">
            <v>1</v>
          </cell>
        </row>
        <row r="793">
          <cell r="D793">
            <v>37157</v>
          </cell>
          <cell r="E793">
            <v>1.353199</v>
          </cell>
          <cell r="F793" t="str">
            <v>Domingo</v>
          </cell>
          <cell r="G793">
            <v>7</v>
          </cell>
        </row>
        <row r="794">
          <cell r="D794">
            <v>37156</v>
          </cell>
          <cell r="E794">
            <v>1.353064</v>
          </cell>
          <cell r="F794" t="str">
            <v>Sábado</v>
          </cell>
          <cell r="G794">
            <v>6</v>
          </cell>
        </row>
        <row r="795">
          <cell r="D795">
            <v>37155</v>
          </cell>
          <cell r="E795">
            <v>1.352929</v>
          </cell>
          <cell r="F795" t="str">
            <v>Sexta-feira</v>
          </cell>
          <cell r="G795">
            <v>5</v>
          </cell>
        </row>
        <row r="796">
          <cell r="D796">
            <v>37154</v>
          </cell>
          <cell r="E796">
            <v>1.3527940000000001</v>
          </cell>
          <cell r="F796" t="str">
            <v>Quinta-feira</v>
          </cell>
          <cell r="G796">
            <v>4</v>
          </cell>
        </row>
        <row r="797">
          <cell r="D797">
            <v>37153</v>
          </cell>
          <cell r="E797">
            <v>1.3526590000000001</v>
          </cell>
          <cell r="F797" t="str">
            <v>Quarta-Feira</v>
          </cell>
          <cell r="G797">
            <v>3</v>
          </cell>
        </row>
        <row r="798">
          <cell r="D798">
            <v>37152</v>
          </cell>
          <cell r="E798">
            <v>1.3525240000000001</v>
          </cell>
          <cell r="F798" t="str">
            <v>Terça-Feira</v>
          </cell>
          <cell r="G798">
            <v>2</v>
          </cell>
        </row>
        <row r="799">
          <cell r="D799">
            <v>37151</v>
          </cell>
          <cell r="E799">
            <v>1.3523890000000001</v>
          </cell>
          <cell r="F799" t="str">
            <v>Segunda-Feria</v>
          </cell>
          <cell r="G799">
            <v>1</v>
          </cell>
        </row>
        <row r="800">
          <cell r="D800">
            <v>37150</v>
          </cell>
          <cell r="E800">
            <v>1.3522540000000001</v>
          </cell>
          <cell r="F800" t="str">
            <v>Domingo</v>
          </cell>
          <cell r="G800">
            <v>7</v>
          </cell>
        </row>
        <row r="801">
          <cell r="D801">
            <v>37149</v>
          </cell>
          <cell r="E801">
            <v>1.3521190000000001</v>
          </cell>
          <cell r="F801" t="str">
            <v>Sábado</v>
          </cell>
          <cell r="G801">
            <v>6</v>
          </cell>
        </row>
        <row r="802">
          <cell r="D802">
            <v>37148</v>
          </cell>
          <cell r="E802">
            <v>1.3519840000000001</v>
          </cell>
          <cell r="F802" t="str">
            <v>Sexta-feira</v>
          </cell>
          <cell r="G802">
            <v>5</v>
          </cell>
        </row>
        <row r="803">
          <cell r="D803">
            <v>37147</v>
          </cell>
          <cell r="E803">
            <v>1.3518490000000001</v>
          </cell>
          <cell r="F803" t="str">
            <v>Quinta-feira</v>
          </cell>
          <cell r="G803">
            <v>4</v>
          </cell>
        </row>
        <row r="804">
          <cell r="D804">
            <v>37146</v>
          </cell>
          <cell r="E804">
            <v>1.3517140000000001</v>
          </cell>
          <cell r="F804" t="str">
            <v>Quarta-Feira</v>
          </cell>
          <cell r="G804">
            <v>3</v>
          </cell>
        </row>
        <row r="805">
          <cell r="D805">
            <v>37145</v>
          </cell>
          <cell r="E805">
            <v>1.3515790000000001</v>
          </cell>
          <cell r="F805" t="str">
            <v>Terça-Feira</v>
          </cell>
          <cell r="G805">
            <v>2</v>
          </cell>
        </row>
        <row r="806">
          <cell r="D806">
            <v>37144</v>
          </cell>
          <cell r="E806">
            <v>1.3514440000000001</v>
          </cell>
          <cell r="F806" t="str">
            <v>Segunda-Feria</v>
          </cell>
          <cell r="G806">
            <v>1</v>
          </cell>
        </row>
        <row r="807">
          <cell r="D807">
            <v>37143</v>
          </cell>
          <cell r="E807">
            <v>1.3513090000000001</v>
          </cell>
          <cell r="F807" t="str">
            <v>Domingo</v>
          </cell>
          <cell r="G807">
            <v>7</v>
          </cell>
        </row>
        <row r="808">
          <cell r="D808">
            <v>37142</v>
          </cell>
          <cell r="E808">
            <v>1.3511740000000001</v>
          </cell>
          <cell r="F808" t="str">
            <v>Sábado</v>
          </cell>
          <cell r="G808">
            <v>6</v>
          </cell>
        </row>
        <row r="809">
          <cell r="D809">
            <v>37141</v>
          </cell>
          <cell r="E809">
            <v>1.3510390000000001</v>
          </cell>
          <cell r="F809" t="str">
            <v>Sexta-feira</v>
          </cell>
          <cell r="G809">
            <v>5</v>
          </cell>
        </row>
        <row r="810">
          <cell r="D810">
            <v>37140</v>
          </cell>
          <cell r="E810">
            <v>1.3509040000000001</v>
          </cell>
          <cell r="F810" t="str">
            <v>Quinta-feira</v>
          </cell>
          <cell r="G810">
            <v>4</v>
          </cell>
        </row>
        <row r="811">
          <cell r="D811">
            <v>37139</v>
          </cell>
          <cell r="E811">
            <v>1.3507690000000001</v>
          </cell>
          <cell r="F811" t="str">
            <v>Quarta-Feira</v>
          </cell>
          <cell r="G811">
            <v>3</v>
          </cell>
        </row>
        <row r="812">
          <cell r="D812">
            <v>37138</v>
          </cell>
          <cell r="E812">
            <v>1.3506339999999999</v>
          </cell>
          <cell r="F812" t="str">
            <v>Terça-Feira</v>
          </cell>
          <cell r="G812">
            <v>2</v>
          </cell>
        </row>
        <row r="813">
          <cell r="D813">
            <v>37137</v>
          </cell>
          <cell r="E813">
            <v>1.3504989999999999</v>
          </cell>
          <cell r="F813" t="str">
            <v>Segunda-Feria</v>
          </cell>
          <cell r="G813">
            <v>1</v>
          </cell>
        </row>
        <row r="814">
          <cell r="D814">
            <v>37136</v>
          </cell>
          <cell r="E814">
            <v>1.3503639999999999</v>
          </cell>
          <cell r="F814" t="str">
            <v>Domingo</v>
          </cell>
          <cell r="G814">
            <v>7</v>
          </cell>
        </row>
        <row r="815">
          <cell r="D815">
            <v>37135</v>
          </cell>
          <cell r="E815">
            <v>1.3502289999999999</v>
          </cell>
          <cell r="F815" t="str">
            <v>Sábado</v>
          </cell>
          <cell r="G815">
            <v>6</v>
          </cell>
        </row>
        <row r="816">
          <cell r="D816">
            <v>37134</v>
          </cell>
          <cell r="E816">
            <v>1.3500939999999999</v>
          </cell>
          <cell r="F816" t="str">
            <v>Sexta-feira</v>
          </cell>
          <cell r="G816">
            <v>5</v>
          </cell>
        </row>
        <row r="817">
          <cell r="D817">
            <v>37133</v>
          </cell>
          <cell r="E817">
            <v>1.3499589999999999</v>
          </cell>
          <cell r="F817" t="str">
            <v>Quinta-feira</v>
          </cell>
          <cell r="G817">
            <v>4</v>
          </cell>
        </row>
        <row r="818">
          <cell r="D818">
            <v>37132</v>
          </cell>
          <cell r="E818">
            <v>1.3498239999999999</v>
          </cell>
          <cell r="F818" t="str">
            <v>Quarta-Feira</v>
          </cell>
          <cell r="G818">
            <v>3</v>
          </cell>
        </row>
        <row r="819">
          <cell r="D819">
            <v>37131</v>
          </cell>
          <cell r="E819">
            <v>1.3496889999999999</v>
          </cell>
          <cell r="F819" t="str">
            <v>Terça-Feira</v>
          </cell>
          <cell r="G819">
            <v>2</v>
          </cell>
        </row>
        <row r="820">
          <cell r="D820">
            <v>37130</v>
          </cell>
          <cell r="E820">
            <v>1.3495539999999999</v>
          </cell>
          <cell r="F820" t="str">
            <v>Segunda-Feria</v>
          </cell>
          <cell r="G820">
            <v>1</v>
          </cell>
        </row>
        <row r="821">
          <cell r="D821">
            <v>37129</v>
          </cell>
          <cell r="E821">
            <v>1.3494189999999999</v>
          </cell>
          <cell r="F821" t="str">
            <v>Domingo</v>
          </cell>
          <cell r="G821">
            <v>7</v>
          </cell>
        </row>
        <row r="822">
          <cell r="D822">
            <v>37128</v>
          </cell>
          <cell r="E822">
            <v>1.3492839999999999</v>
          </cell>
          <cell r="F822" t="str">
            <v>Sábado</v>
          </cell>
          <cell r="G822">
            <v>6</v>
          </cell>
        </row>
        <row r="823">
          <cell r="D823">
            <v>37127</v>
          </cell>
          <cell r="E823">
            <v>1.3491489999999999</v>
          </cell>
          <cell r="F823" t="str">
            <v>Sexta-feira</v>
          </cell>
          <cell r="G823">
            <v>5</v>
          </cell>
        </row>
        <row r="824">
          <cell r="D824">
            <v>37126</v>
          </cell>
          <cell r="E824">
            <v>1.3490139999999999</v>
          </cell>
          <cell r="F824" t="str">
            <v>Quinta-feira</v>
          </cell>
          <cell r="G824">
            <v>4</v>
          </cell>
        </row>
        <row r="825">
          <cell r="D825">
            <v>37125</v>
          </cell>
          <cell r="E825">
            <v>1.3488789999999999</v>
          </cell>
          <cell r="F825" t="str">
            <v>Quarta-Feira</v>
          </cell>
          <cell r="G825">
            <v>3</v>
          </cell>
        </row>
        <row r="826">
          <cell r="D826">
            <v>37124</v>
          </cell>
          <cell r="E826">
            <v>1.3487439999999999</v>
          </cell>
          <cell r="F826" t="str">
            <v>Terça-Feira</v>
          </cell>
          <cell r="G826">
            <v>2</v>
          </cell>
        </row>
        <row r="827">
          <cell r="D827">
            <v>37123</v>
          </cell>
          <cell r="E827">
            <v>1.3486089999999999</v>
          </cell>
          <cell r="F827" t="str">
            <v>Segunda-Feria</v>
          </cell>
          <cell r="G827">
            <v>1</v>
          </cell>
        </row>
        <row r="828">
          <cell r="D828">
            <v>37122</v>
          </cell>
          <cell r="E828">
            <v>1.348474</v>
          </cell>
          <cell r="F828" t="str">
            <v>Domingo</v>
          </cell>
          <cell r="G828">
            <v>7</v>
          </cell>
        </row>
        <row r="829">
          <cell r="D829">
            <v>37121</v>
          </cell>
          <cell r="E829">
            <v>1.348339</v>
          </cell>
          <cell r="F829" t="str">
            <v>Sábado</v>
          </cell>
          <cell r="G829">
            <v>6</v>
          </cell>
        </row>
        <row r="830">
          <cell r="D830">
            <v>37120</v>
          </cell>
          <cell r="E830">
            <v>1.348204</v>
          </cell>
          <cell r="F830" t="str">
            <v>Sexta-feira</v>
          </cell>
          <cell r="G830">
            <v>5</v>
          </cell>
        </row>
        <row r="831">
          <cell r="D831">
            <v>37119</v>
          </cell>
          <cell r="E831">
            <v>1.348069</v>
          </cell>
          <cell r="F831" t="str">
            <v>Quinta-feira</v>
          </cell>
          <cell r="G831">
            <v>4</v>
          </cell>
        </row>
        <row r="832">
          <cell r="D832">
            <v>37118</v>
          </cell>
          <cell r="E832">
            <v>1.347934</v>
          </cell>
          <cell r="F832" t="str">
            <v>Quarta-Feira</v>
          </cell>
          <cell r="G832">
            <v>3</v>
          </cell>
        </row>
        <row r="833">
          <cell r="D833">
            <v>37117</v>
          </cell>
          <cell r="E833">
            <v>1.347799</v>
          </cell>
          <cell r="F833" t="str">
            <v>Terça-Feira</v>
          </cell>
          <cell r="G833">
            <v>2</v>
          </cell>
        </row>
        <row r="834">
          <cell r="D834">
            <v>37116</v>
          </cell>
          <cell r="E834">
            <v>1.347664</v>
          </cell>
          <cell r="F834" t="str">
            <v>Segunda-Feria</v>
          </cell>
          <cell r="G834">
            <v>1</v>
          </cell>
        </row>
        <row r="835">
          <cell r="D835">
            <v>37115</v>
          </cell>
          <cell r="E835">
            <v>1.347529</v>
          </cell>
          <cell r="F835" t="str">
            <v>Domingo</v>
          </cell>
          <cell r="G835">
            <v>7</v>
          </cell>
        </row>
        <row r="836">
          <cell r="D836">
            <v>37114</v>
          </cell>
          <cell r="E836">
            <v>1.347394</v>
          </cell>
          <cell r="F836" t="str">
            <v>Sábado</v>
          </cell>
          <cell r="G836">
            <v>6</v>
          </cell>
        </row>
        <row r="837">
          <cell r="D837">
            <v>37113</v>
          </cell>
          <cell r="E837">
            <v>1.347259</v>
          </cell>
          <cell r="F837" t="str">
            <v>Sexta-feira</v>
          </cell>
          <cell r="G837">
            <v>5</v>
          </cell>
        </row>
        <row r="838">
          <cell r="D838">
            <v>37112</v>
          </cell>
          <cell r="E838">
            <v>1.347124</v>
          </cell>
          <cell r="F838" t="str">
            <v>Quinta-feira</v>
          </cell>
          <cell r="G838">
            <v>4</v>
          </cell>
        </row>
        <row r="839">
          <cell r="D839">
            <v>37111</v>
          </cell>
          <cell r="E839">
            <v>1.346989</v>
          </cell>
          <cell r="F839" t="str">
            <v>Quarta-Feira</v>
          </cell>
          <cell r="G839">
            <v>3</v>
          </cell>
        </row>
        <row r="840">
          <cell r="D840">
            <v>37110</v>
          </cell>
          <cell r="E840">
            <v>1.346854</v>
          </cell>
          <cell r="F840" t="str">
            <v>Terça-Feira</v>
          </cell>
          <cell r="G840">
            <v>2</v>
          </cell>
        </row>
        <row r="841">
          <cell r="D841">
            <v>37109</v>
          </cell>
          <cell r="E841">
            <v>1.346719</v>
          </cell>
          <cell r="F841" t="str">
            <v>Segunda-Feria</v>
          </cell>
          <cell r="G841">
            <v>1</v>
          </cell>
        </row>
        <row r="842">
          <cell r="D842">
            <v>37108</v>
          </cell>
          <cell r="E842">
            <v>1.346584</v>
          </cell>
          <cell r="F842" t="str">
            <v>Domingo</v>
          </cell>
          <cell r="G842">
            <v>7</v>
          </cell>
        </row>
        <row r="843">
          <cell r="D843">
            <v>37107</v>
          </cell>
          <cell r="E843">
            <v>1.346449</v>
          </cell>
          <cell r="F843" t="str">
            <v>Sábado</v>
          </cell>
          <cell r="G843">
            <v>6</v>
          </cell>
        </row>
        <row r="844">
          <cell r="D844">
            <v>37106</v>
          </cell>
          <cell r="E844">
            <v>1.346314</v>
          </cell>
          <cell r="F844" t="str">
            <v>Sexta-feira</v>
          </cell>
          <cell r="G844">
            <v>5</v>
          </cell>
        </row>
        <row r="845">
          <cell r="D845">
            <v>37105</v>
          </cell>
          <cell r="E845">
            <v>1.346179</v>
          </cell>
          <cell r="F845" t="str">
            <v>Quinta-feira</v>
          </cell>
          <cell r="G845">
            <v>4</v>
          </cell>
        </row>
        <row r="846">
          <cell r="D846">
            <v>37104</v>
          </cell>
          <cell r="E846">
            <v>1.346044</v>
          </cell>
          <cell r="F846" t="str">
            <v>Quarta-Feira</v>
          </cell>
          <cell r="G846">
            <v>3</v>
          </cell>
        </row>
        <row r="847">
          <cell r="D847">
            <v>37103</v>
          </cell>
          <cell r="E847">
            <v>1.345909</v>
          </cell>
          <cell r="F847" t="str">
            <v>Terça-Feira</v>
          </cell>
          <cell r="G847">
            <v>2</v>
          </cell>
        </row>
        <row r="848">
          <cell r="D848">
            <v>37102</v>
          </cell>
          <cell r="E848">
            <v>1.345774</v>
          </cell>
          <cell r="F848" t="str">
            <v>Segunda-Feria</v>
          </cell>
          <cell r="G848">
            <v>1</v>
          </cell>
        </row>
        <row r="849">
          <cell r="D849">
            <v>37101</v>
          </cell>
          <cell r="E849">
            <v>1.345639</v>
          </cell>
          <cell r="F849" t="str">
            <v>Domingo</v>
          </cell>
          <cell r="G849">
            <v>7</v>
          </cell>
        </row>
        <row r="850">
          <cell r="D850">
            <v>37100</v>
          </cell>
          <cell r="E850">
            <v>1.345504</v>
          </cell>
          <cell r="F850" t="str">
            <v>Sábado</v>
          </cell>
          <cell r="G850">
            <v>6</v>
          </cell>
        </row>
        <row r="851">
          <cell r="D851">
            <v>37099</v>
          </cell>
          <cell r="E851">
            <v>1.345369</v>
          </cell>
          <cell r="F851" t="str">
            <v>Sexta-feira</v>
          </cell>
          <cell r="G851">
            <v>5</v>
          </cell>
        </row>
        <row r="852">
          <cell r="D852">
            <v>37098</v>
          </cell>
          <cell r="E852">
            <v>1.345234</v>
          </cell>
          <cell r="F852" t="str">
            <v>Quinta-feira</v>
          </cell>
          <cell r="G852">
            <v>4</v>
          </cell>
        </row>
        <row r="853">
          <cell r="D853">
            <v>37097</v>
          </cell>
          <cell r="E853">
            <v>1.345099</v>
          </cell>
          <cell r="F853" t="str">
            <v>Quarta-Feira</v>
          </cell>
          <cell r="G853">
            <v>3</v>
          </cell>
        </row>
        <row r="854">
          <cell r="D854">
            <v>37096</v>
          </cell>
          <cell r="E854">
            <v>1.344964</v>
          </cell>
          <cell r="F854" t="str">
            <v>Terça-Feira</v>
          </cell>
          <cell r="G854">
            <v>2</v>
          </cell>
        </row>
        <row r="855">
          <cell r="D855">
            <v>37095</v>
          </cell>
          <cell r="E855">
            <v>1.3448290000000001</v>
          </cell>
          <cell r="F855" t="str">
            <v>Segunda-Feria</v>
          </cell>
          <cell r="G855">
            <v>1</v>
          </cell>
        </row>
        <row r="856">
          <cell r="D856">
            <v>37094</v>
          </cell>
          <cell r="E856">
            <v>1.3446940000000001</v>
          </cell>
          <cell r="F856" t="str">
            <v>Domingo</v>
          </cell>
          <cell r="G856">
            <v>7</v>
          </cell>
        </row>
        <row r="857">
          <cell r="D857">
            <v>37093</v>
          </cell>
          <cell r="E857">
            <v>1.344576</v>
          </cell>
          <cell r="F857" t="str">
            <v>Sábado</v>
          </cell>
          <cell r="G857">
            <v>6</v>
          </cell>
        </row>
        <row r="858">
          <cell r="D858">
            <v>37092</v>
          </cell>
          <cell r="E858">
            <v>1.3444579999999999</v>
          </cell>
          <cell r="F858" t="str">
            <v>Sexta-feira</v>
          </cell>
          <cell r="G858">
            <v>5</v>
          </cell>
        </row>
        <row r="859">
          <cell r="D859">
            <v>37091</v>
          </cell>
          <cell r="E859">
            <v>1.3443400000000001</v>
          </cell>
          <cell r="F859" t="str">
            <v>Quinta-feira</v>
          </cell>
          <cell r="G859">
            <v>4</v>
          </cell>
        </row>
        <row r="860">
          <cell r="D860">
            <v>37090</v>
          </cell>
          <cell r="E860">
            <v>1.344222</v>
          </cell>
          <cell r="F860" t="str">
            <v>Quarta-Feira</v>
          </cell>
          <cell r="G860">
            <v>3</v>
          </cell>
        </row>
        <row r="861">
          <cell r="D861">
            <v>37089</v>
          </cell>
          <cell r="E861">
            <v>1.344104</v>
          </cell>
          <cell r="F861" t="str">
            <v>Terça-Feira</v>
          </cell>
          <cell r="G861">
            <v>2</v>
          </cell>
        </row>
        <row r="862">
          <cell r="D862">
            <v>37088</v>
          </cell>
          <cell r="E862">
            <v>1.3439859999999999</v>
          </cell>
          <cell r="F862" t="str">
            <v>Segunda-Feria</v>
          </cell>
          <cell r="G862">
            <v>1</v>
          </cell>
        </row>
        <row r="863">
          <cell r="D863">
            <v>37087</v>
          </cell>
          <cell r="E863">
            <v>1.3438680000000001</v>
          </cell>
          <cell r="F863" t="str">
            <v>Domingo</v>
          </cell>
          <cell r="G863">
            <v>7</v>
          </cell>
        </row>
        <row r="864">
          <cell r="D864">
            <v>37086</v>
          </cell>
          <cell r="E864">
            <v>1.34375</v>
          </cell>
          <cell r="F864" t="str">
            <v>Sábado</v>
          </cell>
          <cell r="G864">
            <v>6</v>
          </cell>
        </row>
        <row r="865">
          <cell r="D865">
            <v>37085</v>
          </cell>
          <cell r="E865">
            <v>1.3436319999999999</v>
          </cell>
          <cell r="F865" t="str">
            <v>Sexta-feira</v>
          </cell>
          <cell r="G865">
            <v>5</v>
          </cell>
        </row>
        <row r="866">
          <cell r="D866">
            <v>37084</v>
          </cell>
          <cell r="E866">
            <v>1.3435140000000001</v>
          </cell>
          <cell r="F866" t="str">
            <v>Quinta-feira</v>
          </cell>
          <cell r="G866">
            <v>4</v>
          </cell>
        </row>
        <row r="867">
          <cell r="D867">
            <v>37083</v>
          </cell>
          <cell r="E867">
            <v>1.343396</v>
          </cell>
          <cell r="F867" t="str">
            <v>Quarta-Feira</v>
          </cell>
          <cell r="G867">
            <v>3</v>
          </cell>
        </row>
        <row r="868">
          <cell r="D868">
            <v>37082</v>
          </cell>
          <cell r="E868">
            <v>1.343278</v>
          </cell>
          <cell r="F868" t="str">
            <v>Terça-Feira</v>
          </cell>
          <cell r="G868">
            <v>2</v>
          </cell>
        </row>
        <row r="869">
          <cell r="D869">
            <v>37081</v>
          </cell>
          <cell r="E869">
            <v>1.3431599999999999</v>
          </cell>
          <cell r="F869" t="str">
            <v>Segunda-Feria</v>
          </cell>
          <cell r="G869">
            <v>1</v>
          </cell>
        </row>
        <row r="870">
          <cell r="D870">
            <v>37080</v>
          </cell>
          <cell r="E870">
            <v>1.3430420000000001</v>
          </cell>
          <cell r="F870" t="str">
            <v>Domingo</v>
          </cell>
          <cell r="G870">
            <v>7</v>
          </cell>
        </row>
        <row r="871">
          <cell r="D871">
            <v>37079</v>
          </cell>
          <cell r="E871">
            <v>1.342924</v>
          </cell>
          <cell r="F871" t="str">
            <v>Sábado</v>
          </cell>
          <cell r="G871">
            <v>6</v>
          </cell>
        </row>
        <row r="872">
          <cell r="D872">
            <v>37078</v>
          </cell>
          <cell r="E872">
            <v>1.3428059999999999</v>
          </cell>
          <cell r="F872" t="str">
            <v>Sexta-feira</v>
          </cell>
          <cell r="G872">
            <v>5</v>
          </cell>
        </row>
        <row r="873">
          <cell r="D873">
            <v>37077</v>
          </cell>
          <cell r="E873">
            <v>1.3426880000000001</v>
          </cell>
          <cell r="F873" t="str">
            <v>Quinta-feira</v>
          </cell>
          <cell r="G873">
            <v>4</v>
          </cell>
        </row>
        <row r="874">
          <cell r="D874">
            <v>37076</v>
          </cell>
          <cell r="E874">
            <v>1.34257</v>
          </cell>
          <cell r="F874" t="str">
            <v>Quarta-Feira</v>
          </cell>
          <cell r="G874">
            <v>3</v>
          </cell>
        </row>
        <row r="875">
          <cell r="D875">
            <v>37075</v>
          </cell>
          <cell r="E875">
            <v>1.342452</v>
          </cell>
          <cell r="F875" t="str">
            <v>Terça-Feira</v>
          </cell>
          <cell r="G875">
            <v>2</v>
          </cell>
        </row>
        <row r="876">
          <cell r="D876">
            <v>37074</v>
          </cell>
          <cell r="E876">
            <v>1.3423339999999999</v>
          </cell>
          <cell r="F876" t="str">
            <v>Segunda-Feria</v>
          </cell>
          <cell r="G876">
            <v>1</v>
          </cell>
        </row>
        <row r="877">
          <cell r="D877">
            <v>37073</v>
          </cell>
          <cell r="E877">
            <v>1.3422160000000001</v>
          </cell>
          <cell r="F877" t="str">
            <v>Domingo</v>
          </cell>
          <cell r="G877">
            <v>7</v>
          </cell>
        </row>
        <row r="878">
          <cell r="D878">
            <v>37072</v>
          </cell>
          <cell r="E878">
            <v>1.342098</v>
          </cell>
          <cell r="F878" t="str">
            <v>Sábado</v>
          </cell>
          <cell r="G878">
            <v>6</v>
          </cell>
        </row>
        <row r="879">
          <cell r="D879">
            <v>37071</v>
          </cell>
          <cell r="E879">
            <v>1.34198</v>
          </cell>
          <cell r="F879" t="str">
            <v>Sexta-feira</v>
          </cell>
          <cell r="G879">
            <v>5</v>
          </cell>
        </row>
        <row r="880">
          <cell r="D880">
            <v>37070</v>
          </cell>
          <cell r="E880">
            <v>1.3418620000000001</v>
          </cell>
          <cell r="F880" t="str">
            <v>Quinta-feira</v>
          </cell>
          <cell r="G880">
            <v>4</v>
          </cell>
        </row>
        <row r="881">
          <cell r="D881">
            <v>37069</v>
          </cell>
          <cell r="E881">
            <v>1.341744</v>
          </cell>
          <cell r="F881" t="str">
            <v>Quarta-Feira</v>
          </cell>
          <cell r="G881">
            <v>3</v>
          </cell>
        </row>
        <row r="882">
          <cell r="D882">
            <v>37068</v>
          </cell>
          <cell r="E882">
            <v>1.341626</v>
          </cell>
          <cell r="F882" t="str">
            <v>Terça-Feira</v>
          </cell>
          <cell r="G882">
            <v>2</v>
          </cell>
        </row>
        <row r="883">
          <cell r="D883">
            <v>37067</v>
          </cell>
          <cell r="E883">
            <v>1.3415079999999999</v>
          </cell>
          <cell r="F883" t="str">
            <v>Segunda-Feria</v>
          </cell>
          <cell r="G883">
            <v>1</v>
          </cell>
        </row>
        <row r="884">
          <cell r="D884">
            <v>37066</v>
          </cell>
          <cell r="E884">
            <v>1.3413900000000001</v>
          </cell>
          <cell r="F884" t="str">
            <v>Domingo</v>
          </cell>
          <cell r="G884">
            <v>7</v>
          </cell>
        </row>
        <row r="885">
          <cell r="D885">
            <v>37065</v>
          </cell>
          <cell r="E885">
            <v>1.341272</v>
          </cell>
          <cell r="F885" t="str">
            <v>Sábado</v>
          </cell>
          <cell r="G885">
            <v>6</v>
          </cell>
        </row>
        <row r="886">
          <cell r="D886">
            <v>37064</v>
          </cell>
          <cell r="E886">
            <v>1.341154</v>
          </cell>
          <cell r="F886" t="str">
            <v>Sexta-feira</v>
          </cell>
          <cell r="G886">
            <v>5</v>
          </cell>
        </row>
        <row r="887">
          <cell r="D887">
            <v>37063</v>
          </cell>
          <cell r="E887">
            <v>1.3410359999999999</v>
          </cell>
          <cell r="F887" t="str">
            <v>Quinta-feira</v>
          </cell>
          <cell r="G887">
            <v>4</v>
          </cell>
        </row>
        <row r="888">
          <cell r="D888">
            <v>37062</v>
          </cell>
          <cell r="E888">
            <v>1.3409180000000001</v>
          </cell>
          <cell r="F888" t="str">
            <v>Quarta-Feira</v>
          </cell>
          <cell r="G888">
            <v>3</v>
          </cell>
        </row>
        <row r="889">
          <cell r="D889">
            <v>37061</v>
          </cell>
          <cell r="E889">
            <v>1.3408</v>
          </cell>
          <cell r="F889" t="str">
            <v>Terça-Feira</v>
          </cell>
          <cell r="G889">
            <v>2</v>
          </cell>
        </row>
        <row r="890">
          <cell r="D890">
            <v>37060</v>
          </cell>
          <cell r="E890">
            <v>1.3406819999999999</v>
          </cell>
          <cell r="F890" t="str">
            <v>Segunda-Feria</v>
          </cell>
          <cell r="G890">
            <v>1</v>
          </cell>
        </row>
        <row r="891">
          <cell r="D891">
            <v>37059</v>
          </cell>
          <cell r="E891">
            <v>1.3405640000000001</v>
          </cell>
          <cell r="F891" t="str">
            <v>Domingo</v>
          </cell>
          <cell r="G891">
            <v>7</v>
          </cell>
        </row>
        <row r="892">
          <cell r="D892">
            <v>37058</v>
          </cell>
          <cell r="E892">
            <v>1.340446</v>
          </cell>
          <cell r="F892" t="str">
            <v>Sábado</v>
          </cell>
          <cell r="G892">
            <v>6</v>
          </cell>
        </row>
        <row r="893">
          <cell r="D893">
            <v>37057</v>
          </cell>
          <cell r="E893">
            <v>1.340328</v>
          </cell>
          <cell r="F893" t="str">
            <v>Sexta-feira</v>
          </cell>
          <cell r="G893">
            <v>5</v>
          </cell>
        </row>
        <row r="894">
          <cell r="D894">
            <v>37056</v>
          </cell>
          <cell r="E894">
            <v>1.3402099999999999</v>
          </cell>
          <cell r="F894" t="str">
            <v>Quinta-feira</v>
          </cell>
          <cell r="G894">
            <v>4</v>
          </cell>
        </row>
        <row r="895">
          <cell r="D895">
            <v>37055</v>
          </cell>
          <cell r="E895">
            <v>1.3400920000000001</v>
          </cell>
          <cell r="F895" t="str">
            <v>Quarta-Feira</v>
          </cell>
          <cell r="G895">
            <v>3</v>
          </cell>
        </row>
        <row r="896">
          <cell r="D896">
            <v>37054</v>
          </cell>
          <cell r="E896">
            <v>1.339974</v>
          </cell>
          <cell r="F896" t="str">
            <v>Terça-Feira</v>
          </cell>
          <cell r="G896">
            <v>2</v>
          </cell>
        </row>
        <row r="897">
          <cell r="D897">
            <v>37053</v>
          </cell>
          <cell r="E897">
            <v>1.3398559999999999</v>
          </cell>
          <cell r="F897" t="str">
            <v>Segunda-Feria</v>
          </cell>
          <cell r="G897">
            <v>1</v>
          </cell>
        </row>
        <row r="898">
          <cell r="D898">
            <v>37052</v>
          </cell>
          <cell r="E898">
            <v>1.339739</v>
          </cell>
          <cell r="F898" t="str">
            <v>Domingo</v>
          </cell>
          <cell r="G898">
            <v>7</v>
          </cell>
        </row>
        <row r="899">
          <cell r="D899">
            <v>37051</v>
          </cell>
          <cell r="E899">
            <v>1.3396220000000001</v>
          </cell>
          <cell r="F899" t="str">
            <v>Sábado</v>
          </cell>
          <cell r="G899">
            <v>6</v>
          </cell>
        </row>
        <row r="900">
          <cell r="D900">
            <v>37050</v>
          </cell>
          <cell r="E900">
            <v>1.3395049999999999</v>
          </cell>
          <cell r="F900" t="str">
            <v>Sexta-feira</v>
          </cell>
          <cell r="G900">
            <v>5</v>
          </cell>
        </row>
        <row r="901">
          <cell r="D901">
            <v>37049</v>
          </cell>
          <cell r="E901">
            <v>1.339388</v>
          </cell>
          <cell r="F901" t="str">
            <v>Quinta-feira</v>
          </cell>
          <cell r="G901">
            <v>4</v>
          </cell>
        </row>
        <row r="902">
          <cell r="D902">
            <v>37048</v>
          </cell>
          <cell r="E902">
            <v>1.3392710000000001</v>
          </cell>
          <cell r="F902" t="str">
            <v>Quarta-Feira</v>
          </cell>
          <cell r="G902">
            <v>3</v>
          </cell>
        </row>
        <row r="903">
          <cell r="D903">
            <v>37047</v>
          </cell>
          <cell r="E903">
            <v>1.339154</v>
          </cell>
          <cell r="F903" t="str">
            <v>Terça-Feira</v>
          </cell>
          <cell r="G903">
            <v>2</v>
          </cell>
        </row>
        <row r="904">
          <cell r="D904">
            <v>37046</v>
          </cell>
          <cell r="E904">
            <v>1.339037</v>
          </cell>
          <cell r="F904" t="str">
            <v>Segunda-Feria</v>
          </cell>
          <cell r="G904">
            <v>1</v>
          </cell>
        </row>
        <row r="905">
          <cell r="D905">
            <v>37045</v>
          </cell>
          <cell r="E905">
            <v>1.3389200000000001</v>
          </cell>
          <cell r="F905" t="str">
            <v>Domingo</v>
          </cell>
          <cell r="G905">
            <v>7</v>
          </cell>
        </row>
        <row r="906">
          <cell r="D906">
            <v>37044</v>
          </cell>
          <cell r="E906">
            <v>1.338803</v>
          </cell>
          <cell r="F906" t="str">
            <v>Sábado</v>
          </cell>
          <cell r="G906">
            <v>6</v>
          </cell>
        </row>
        <row r="907">
          <cell r="D907">
            <v>37043</v>
          </cell>
          <cell r="E907">
            <v>1.338686</v>
          </cell>
          <cell r="F907" t="str">
            <v>Sexta-feira</v>
          </cell>
          <cell r="G907">
            <v>5</v>
          </cell>
        </row>
        <row r="908">
          <cell r="D908">
            <v>37042</v>
          </cell>
          <cell r="E908">
            <v>1.3385689999999999</v>
          </cell>
          <cell r="F908" t="str">
            <v>Quinta-feira</v>
          </cell>
          <cell r="G908">
            <v>4</v>
          </cell>
        </row>
        <row r="909">
          <cell r="D909">
            <v>37041</v>
          </cell>
          <cell r="E909">
            <v>1.338452</v>
          </cell>
          <cell r="F909" t="str">
            <v>Quarta-Feira</v>
          </cell>
          <cell r="G909">
            <v>3</v>
          </cell>
        </row>
        <row r="910">
          <cell r="D910">
            <v>37040</v>
          </cell>
          <cell r="E910">
            <v>1.3383350000000001</v>
          </cell>
          <cell r="F910" t="str">
            <v>Terça-Feira</v>
          </cell>
          <cell r="G910">
            <v>2</v>
          </cell>
        </row>
        <row r="911">
          <cell r="D911">
            <v>37039</v>
          </cell>
          <cell r="E911">
            <v>1.3382179999999999</v>
          </cell>
          <cell r="F911" t="str">
            <v>Segunda-Feria</v>
          </cell>
          <cell r="G911">
            <v>1</v>
          </cell>
        </row>
        <row r="912">
          <cell r="D912">
            <v>37038</v>
          </cell>
          <cell r="E912">
            <v>1.338101</v>
          </cell>
          <cell r="F912" t="str">
            <v>Domingo</v>
          </cell>
          <cell r="G912">
            <v>7</v>
          </cell>
        </row>
        <row r="913">
          <cell r="D913">
            <v>37037</v>
          </cell>
          <cell r="E913">
            <v>1.3379840000000001</v>
          </cell>
          <cell r="F913" t="str">
            <v>Sábado</v>
          </cell>
          <cell r="G913">
            <v>6</v>
          </cell>
        </row>
        <row r="914">
          <cell r="D914">
            <v>37036</v>
          </cell>
          <cell r="E914">
            <v>1.3378669999999999</v>
          </cell>
          <cell r="F914" t="str">
            <v>Sexta-feira</v>
          </cell>
          <cell r="G914">
            <v>5</v>
          </cell>
        </row>
        <row r="915">
          <cell r="D915">
            <v>37035</v>
          </cell>
          <cell r="E915">
            <v>1.33775</v>
          </cell>
          <cell r="F915" t="str">
            <v>Quinta-feira</v>
          </cell>
          <cell r="G915">
            <v>4</v>
          </cell>
        </row>
        <row r="916">
          <cell r="D916">
            <v>37034</v>
          </cell>
          <cell r="E916">
            <v>1.3376330000000001</v>
          </cell>
          <cell r="F916" t="str">
            <v>Quarta-Feira</v>
          </cell>
          <cell r="G916">
            <v>3</v>
          </cell>
        </row>
        <row r="917">
          <cell r="D917">
            <v>37033</v>
          </cell>
          <cell r="E917">
            <v>1.3375159999999999</v>
          </cell>
          <cell r="F917" t="str">
            <v>Terça-Feira</v>
          </cell>
          <cell r="G917">
            <v>2</v>
          </cell>
        </row>
        <row r="918">
          <cell r="D918">
            <v>37032</v>
          </cell>
          <cell r="E918">
            <v>1.337399</v>
          </cell>
          <cell r="F918" t="str">
            <v>Segunda-Feria</v>
          </cell>
          <cell r="G918">
            <v>1</v>
          </cell>
        </row>
        <row r="919">
          <cell r="D919">
            <v>37031</v>
          </cell>
          <cell r="E919">
            <v>1.3372820000000001</v>
          </cell>
          <cell r="F919" t="str">
            <v>Domingo</v>
          </cell>
          <cell r="G919">
            <v>7</v>
          </cell>
        </row>
        <row r="920">
          <cell r="D920">
            <v>37030</v>
          </cell>
          <cell r="E920">
            <v>1.3371649999999999</v>
          </cell>
          <cell r="F920" t="str">
            <v>Sábado</v>
          </cell>
          <cell r="G920">
            <v>6</v>
          </cell>
        </row>
        <row r="921">
          <cell r="D921">
            <v>37029</v>
          </cell>
          <cell r="E921">
            <v>1.337048</v>
          </cell>
          <cell r="F921" t="str">
            <v>Sexta-feira</v>
          </cell>
          <cell r="G921">
            <v>5</v>
          </cell>
        </row>
        <row r="922">
          <cell r="D922">
            <v>37028</v>
          </cell>
          <cell r="E922">
            <v>1.3369310000000001</v>
          </cell>
          <cell r="F922" t="str">
            <v>Quinta-feira</v>
          </cell>
          <cell r="G922">
            <v>4</v>
          </cell>
        </row>
        <row r="923">
          <cell r="D923">
            <v>37027</v>
          </cell>
          <cell r="E923">
            <v>1.3368139999999999</v>
          </cell>
          <cell r="F923" t="str">
            <v>Quarta-Feira</v>
          </cell>
          <cell r="G923">
            <v>3</v>
          </cell>
        </row>
        <row r="924">
          <cell r="D924">
            <v>37026</v>
          </cell>
          <cell r="E924">
            <v>1.336697</v>
          </cell>
          <cell r="F924" t="str">
            <v>Terça-Feira</v>
          </cell>
          <cell r="G924">
            <v>2</v>
          </cell>
        </row>
        <row r="925">
          <cell r="D925">
            <v>37025</v>
          </cell>
          <cell r="E925">
            <v>1.3365800000000001</v>
          </cell>
          <cell r="F925" t="str">
            <v>Segunda-Feria</v>
          </cell>
          <cell r="G925">
            <v>1</v>
          </cell>
        </row>
        <row r="926">
          <cell r="D926">
            <v>37024</v>
          </cell>
          <cell r="E926">
            <v>1.336463</v>
          </cell>
          <cell r="F926" t="str">
            <v>Domingo</v>
          </cell>
          <cell r="G926">
            <v>7</v>
          </cell>
        </row>
        <row r="927">
          <cell r="D927">
            <v>37023</v>
          </cell>
          <cell r="E927">
            <v>1.336346</v>
          </cell>
          <cell r="F927" t="str">
            <v>Sábado</v>
          </cell>
          <cell r="G927">
            <v>6</v>
          </cell>
        </row>
        <row r="928">
          <cell r="D928">
            <v>37022</v>
          </cell>
          <cell r="E928">
            <v>1.3362289999999999</v>
          </cell>
          <cell r="F928" t="str">
            <v>Sexta-feira</v>
          </cell>
          <cell r="G928">
            <v>5</v>
          </cell>
        </row>
        <row r="929">
          <cell r="D929">
            <v>37021</v>
          </cell>
          <cell r="E929">
            <v>1.336112</v>
          </cell>
          <cell r="F929" t="str">
            <v>Quinta-feira</v>
          </cell>
          <cell r="G929">
            <v>4</v>
          </cell>
        </row>
        <row r="930">
          <cell r="D930">
            <v>37020</v>
          </cell>
          <cell r="E930">
            <v>1.335995</v>
          </cell>
          <cell r="F930" t="str">
            <v>Quarta-Feira</v>
          </cell>
          <cell r="G930">
            <v>3</v>
          </cell>
        </row>
        <row r="931">
          <cell r="D931">
            <v>37019</v>
          </cell>
          <cell r="E931">
            <v>1.3358779999999999</v>
          </cell>
          <cell r="F931" t="str">
            <v>Terça-Feira</v>
          </cell>
          <cell r="G931">
            <v>2</v>
          </cell>
        </row>
        <row r="932">
          <cell r="D932">
            <v>37018</v>
          </cell>
          <cell r="E932">
            <v>1.335761</v>
          </cell>
          <cell r="F932" t="str">
            <v>Segunda-Feria</v>
          </cell>
          <cell r="G932">
            <v>1</v>
          </cell>
        </row>
        <row r="933">
          <cell r="D933">
            <v>37017</v>
          </cell>
          <cell r="E933">
            <v>1.3356440000000001</v>
          </cell>
          <cell r="F933" t="str">
            <v>Domingo</v>
          </cell>
          <cell r="G933">
            <v>7</v>
          </cell>
        </row>
        <row r="934">
          <cell r="D934">
            <v>37016</v>
          </cell>
          <cell r="E934">
            <v>1.3355269999999999</v>
          </cell>
          <cell r="F934" t="str">
            <v>Sábado</v>
          </cell>
          <cell r="G934">
            <v>6</v>
          </cell>
        </row>
        <row r="935">
          <cell r="D935">
            <v>37015</v>
          </cell>
          <cell r="E935">
            <v>1.33541</v>
          </cell>
          <cell r="F935" t="str">
            <v>Sexta-feira</v>
          </cell>
          <cell r="G935">
            <v>5</v>
          </cell>
        </row>
        <row r="936">
          <cell r="D936">
            <v>37014</v>
          </cell>
          <cell r="E936">
            <v>1.3352930000000001</v>
          </cell>
          <cell r="F936" t="str">
            <v>Quinta-feira</v>
          </cell>
          <cell r="G936">
            <v>4</v>
          </cell>
        </row>
        <row r="937">
          <cell r="D937">
            <v>37013</v>
          </cell>
          <cell r="E937">
            <v>1.3351759999999999</v>
          </cell>
          <cell r="F937" t="str">
            <v>Quarta-Feira</v>
          </cell>
          <cell r="G937">
            <v>3</v>
          </cell>
        </row>
        <row r="938">
          <cell r="D938">
            <v>37012</v>
          </cell>
          <cell r="E938">
            <v>1.335059</v>
          </cell>
          <cell r="F938" t="str">
            <v>Terça-Feira</v>
          </cell>
          <cell r="G938">
            <v>2</v>
          </cell>
        </row>
        <row r="939">
          <cell r="D939">
            <v>37011</v>
          </cell>
          <cell r="E939">
            <v>1.3349420000000001</v>
          </cell>
          <cell r="F939" t="str">
            <v>Segunda-Feria</v>
          </cell>
          <cell r="G939">
            <v>1</v>
          </cell>
        </row>
        <row r="940">
          <cell r="D940">
            <v>37010</v>
          </cell>
          <cell r="E940">
            <v>1.3348249999999999</v>
          </cell>
          <cell r="F940" t="str">
            <v>Domingo</v>
          </cell>
          <cell r="G940">
            <v>7</v>
          </cell>
        </row>
        <row r="941">
          <cell r="D941">
            <v>37009</v>
          </cell>
          <cell r="E941">
            <v>1.334708</v>
          </cell>
          <cell r="F941" t="str">
            <v>Sábado</v>
          </cell>
          <cell r="G941">
            <v>6</v>
          </cell>
        </row>
        <row r="942">
          <cell r="D942">
            <v>37008</v>
          </cell>
          <cell r="E942">
            <v>1.3345910000000001</v>
          </cell>
          <cell r="F942" t="str">
            <v>Sexta-feira</v>
          </cell>
          <cell r="G942">
            <v>5</v>
          </cell>
        </row>
        <row r="943">
          <cell r="D943">
            <v>37007</v>
          </cell>
          <cell r="E943">
            <v>1.3344739999999999</v>
          </cell>
          <cell r="F943" t="str">
            <v>Quinta-feira</v>
          </cell>
          <cell r="G943">
            <v>4</v>
          </cell>
        </row>
        <row r="944">
          <cell r="D944">
            <v>37006</v>
          </cell>
          <cell r="E944">
            <v>1.334357</v>
          </cell>
          <cell r="F944" t="str">
            <v>Quarta-Feira</v>
          </cell>
          <cell r="G944">
            <v>3</v>
          </cell>
        </row>
        <row r="945">
          <cell r="D945">
            <v>37005</v>
          </cell>
          <cell r="E945">
            <v>1.3342400000000001</v>
          </cell>
          <cell r="F945" t="str">
            <v>Terça-Feira</v>
          </cell>
          <cell r="G945">
            <v>2</v>
          </cell>
        </row>
        <row r="946">
          <cell r="D946">
            <v>37004</v>
          </cell>
          <cell r="E946">
            <v>1.3341229999999999</v>
          </cell>
          <cell r="F946" t="str">
            <v>Segunda-Feria</v>
          </cell>
          <cell r="G946">
            <v>1</v>
          </cell>
        </row>
        <row r="947">
          <cell r="D947">
            <v>37003</v>
          </cell>
          <cell r="E947">
            <v>1.334006</v>
          </cell>
          <cell r="F947" t="str">
            <v>Domingo</v>
          </cell>
          <cell r="G947">
            <v>7</v>
          </cell>
        </row>
        <row r="948">
          <cell r="D948">
            <v>37002</v>
          </cell>
          <cell r="E948">
            <v>1.3338639999999999</v>
          </cell>
          <cell r="F948" t="str">
            <v>Sábado</v>
          </cell>
          <cell r="G948">
            <v>6</v>
          </cell>
        </row>
        <row r="949">
          <cell r="D949">
            <v>37001</v>
          </cell>
          <cell r="E949">
            <v>1.3337220000000001</v>
          </cell>
          <cell r="F949" t="str">
            <v>Sexta-feira</v>
          </cell>
          <cell r="G949">
            <v>5</v>
          </cell>
        </row>
        <row r="950">
          <cell r="D950">
            <v>37000</v>
          </cell>
          <cell r="E950">
            <v>1.33358</v>
          </cell>
          <cell r="F950" t="str">
            <v>Quinta-feira</v>
          </cell>
          <cell r="G950">
            <v>4</v>
          </cell>
        </row>
        <row r="951">
          <cell r="D951">
            <v>36999</v>
          </cell>
          <cell r="E951">
            <v>1.3334379999999999</v>
          </cell>
          <cell r="F951" t="str">
            <v>Quarta-Feira</v>
          </cell>
          <cell r="G951">
            <v>3</v>
          </cell>
        </row>
        <row r="952">
          <cell r="D952">
            <v>36998</v>
          </cell>
          <cell r="E952">
            <v>1.333296</v>
          </cell>
          <cell r="F952" t="str">
            <v>Terça-Feira</v>
          </cell>
          <cell r="G952">
            <v>2</v>
          </cell>
        </row>
        <row r="953">
          <cell r="D953">
            <v>36997</v>
          </cell>
          <cell r="E953">
            <v>1.333154</v>
          </cell>
          <cell r="F953" t="str">
            <v>Segunda-Feria</v>
          </cell>
          <cell r="G953">
            <v>1</v>
          </cell>
        </row>
        <row r="954">
          <cell r="D954">
            <v>36996</v>
          </cell>
          <cell r="E954">
            <v>1.3330120000000001</v>
          </cell>
          <cell r="F954" t="str">
            <v>Domingo</v>
          </cell>
          <cell r="G954">
            <v>7</v>
          </cell>
        </row>
        <row r="955">
          <cell r="D955">
            <v>36995</v>
          </cell>
          <cell r="E955">
            <v>1.33287</v>
          </cell>
          <cell r="F955" t="str">
            <v>Sábado</v>
          </cell>
          <cell r="G955">
            <v>6</v>
          </cell>
        </row>
        <row r="956">
          <cell r="D956">
            <v>36994</v>
          </cell>
          <cell r="E956">
            <v>1.3327279999999999</v>
          </cell>
          <cell r="F956" t="str">
            <v>Sexta-feira</v>
          </cell>
          <cell r="G956">
            <v>5</v>
          </cell>
        </row>
        <row r="957">
          <cell r="D957">
            <v>36993</v>
          </cell>
          <cell r="E957">
            <v>1.332586</v>
          </cell>
          <cell r="F957" t="str">
            <v>Quinta-feira</v>
          </cell>
          <cell r="G957">
            <v>4</v>
          </cell>
        </row>
        <row r="958">
          <cell r="D958">
            <v>36992</v>
          </cell>
          <cell r="E958">
            <v>1.332444</v>
          </cell>
          <cell r="F958" t="str">
            <v>Quarta-Feira</v>
          </cell>
          <cell r="G958">
            <v>3</v>
          </cell>
        </row>
        <row r="959">
          <cell r="D959">
            <v>36991</v>
          </cell>
          <cell r="E959">
            <v>1.3323020000000001</v>
          </cell>
          <cell r="F959" t="str">
            <v>Terça-Feira</v>
          </cell>
          <cell r="G959">
            <v>2</v>
          </cell>
        </row>
        <row r="960">
          <cell r="D960">
            <v>36990</v>
          </cell>
          <cell r="E960">
            <v>1.33216</v>
          </cell>
          <cell r="F960" t="str">
            <v>Segunda-Feria</v>
          </cell>
          <cell r="G960">
            <v>1</v>
          </cell>
        </row>
        <row r="961">
          <cell r="D961">
            <v>36989</v>
          </cell>
          <cell r="E961">
            <v>1.3320179999999999</v>
          </cell>
          <cell r="F961" t="str">
            <v>Domingo</v>
          </cell>
          <cell r="G961">
            <v>7</v>
          </cell>
        </row>
        <row r="962">
          <cell r="D962">
            <v>36988</v>
          </cell>
          <cell r="E962">
            <v>1.3318760000000001</v>
          </cell>
          <cell r="F962" t="str">
            <v>Sábado</v>
          </cell>
          <cell r="G962">
            <v>6</v>
          </cell>
        </row>
        <row r="963">
          <cell r="D963">
            <v>36987</v>
          </cell>
          <cell r="E963">
            <v>1.331734</v>
          </cell>
          <cell r="F963" t="str">
            <v>Sexta-feira</v>
          </cell>
          <cell r="G963">
            <v>5</v>
          </cell>
        </row>
        <row r="964">
          <cell r="D964">
            <v>36986</v>
          </cell>
          <cell r="E964">
            <v>1.3315920000000001</v>
          </cell>
          <cell r="F964" t="str">
            <v>Quinta-feira</v>
          </cell>
          <cell r="G964">
            <v>4</v>
          </cell>
        </row>
        <row r="965">
          <cell r="D965">
            <v>36985</v>
          </cell>
          <cell r="E965">
            <v>1.33145</v>
          </cell>
          <cell r="F965" t="str">
            <v>Quarta-Feira</v>
          </cell>
          <cell r="G965">
            <v>3</v>
          </cell>
        </row>
        <row r="966">
          <cell r="D966">
            <v>36984</v>
          </cell>
          <cell r="E966">
            <v>1.3313079999999999</v>
          </cell>
          <cell r="F966" t="str">
            <v>Terça-Feira</v>
          </cell>
          <cell r="G966">
            <v>2</v>
          </cell>
        </row>
        <row r="967">
          <cell r="D967">
            <v>36983</v>
          </cell>
          <cell r="E967">
            <v>1.3311660000000001</v>
          </cell>
          <cell r="F967" t="str">
            <v>Segunda-Feria</v>
          </cell>
          <cell r="G967">
            <v>1</v>
          </cell>
        </row>
        <row r="968">
          <cell r="D968">
            <v>36982</v>
          </cell>
          <cell r="E968">
            <v>1.331024</v>
          </cell>
          <cell r="F968" t="str">
            <v>Domingo</v>
          </cell>
          <cell r="G968">
            <v>7</v>
          </cell>
        </row>
        <row r="969">
          <cell r="D969">
            <v>36981</v>
          </cell>
          <cell r="E969">
            <v>1.3308819999999999</v>
          </cell>
          <cell r="F969" t="str">
            <v>Sábado</v>
          </cell>
          <cell r="G969">
            <v>6</v>
          </cell>
        </row>
        <row r="970">
          <cell r="D970">
            <v>36980</v>
          </cell>
          <cell r="E970">
            <v>1.33074</v>
          </cell>
          <cell r="F970" t="str">
            <v>Sexta-feira</v>
          </cell>
          <cell r="G970">
            <v>5</v>
          </cell>
        </row>
        <row r="971">
          <cell r="D971">
            <v>36979</v>
          </cell>
          <cell r="E971">
            <v>1.3305979999999999</v>
          </cell>
          <cell r="F971" t="str">
            <v>Quinta-feira</v>
          </cell>
          <cell r="G971">
            <v>4</v>
          </cell>
        </row>
        <row r="972">
          <cell r="D972">
            <v>36978</v>
          </cell>
          <cell r="E972">
            <v>1.3304560000000001</v>
          </cell>
          <cell r="F972" t="str">
            <v>Quarta-Feira</v>
          </cell>
          <cell r="G972">
            <v>3</v>
          </cell>
        </row>
        <row r="973">
          <cell r="D973">
            <v>36977</v>
          </cell>
          <cell r="E973">
            <v>1.330314</v>
          </cell>
          <cell r="F973" t="str">
            <v>Terça-Feira</v>
          </cell>
          <cell r="G973">
            <v>2</v>
          </cell>
        </row>
        <row r="974">
          <cell r="D974">
            <v>36976</v>
          </cell>
          <cell r="E974">
            <v>1.3301719999999999</v>
          </cell>
          <cell r="F974" t="str">
            <v>Segunda-Feria</v>
          </cell>
          <cell r="G974">
            <v>1</v>
          </cell>
        </row>
        <row r="975">
          <cell r="D975">
            <v>36975</v>
          </cell>
          <cell r="E975">
            <v>1.33003</v>
          </cell>
          <cell r="F975" t="str">
            <v>Domingo</v>
          </cell>
          <cell r="G975">
            <v>7</v>
          </cell>
        </row>
        <row r="976">
          <cell r="D976">
            <v>36974</v>
          </cell>
          <cell r="E976">
            <v>1.329888</v>
          </cell>
          <cell r="F976" t="str">
            <v>Sábado</v>
          </cell>
          <cell r="G976">
            <v>6</v>
          </cell>
        </row>
        <row r="977">
          <cell r="D977">
            <v>36973</v>
          </cell>
          <cell r="E977">
            <v>1.3297460000000001</v>
          </cell>
          <cell r="F977" t="str">
            <v>Sexta-feira</v>
          </cell>
          <cell r="G977">
            <v>5</v>
          </cell>
        </row>
        <row r="978">
          <cell r="D978">
            <v>36972</v>
          </cell>
          <cell r="E978">
            <v>1.329604</v>
          </cell>
          <cell r="F978" t="str">
            <v>Quinta-feira</v>
          </cell>
          <cell r="G978">
            <v>4</v>
          </cell>
        </row>
        <row r="979">
          <cell r="D979">
            <v>36971</v>
          </cell>
          <cell r="E979">
            <v>1.3294619999999999</v>
          </cell>
          <cell r="F979" t="str">
            <v>Quarta-Feira</v>
          </cell>
          <cell r="G979">
            <v>3</v>
          </cell>
        </row>
        <row r="980">
          <cell r="D980">
            <v>36970</v>
          </cell>
          <cell r="E980">
            <v>1.3293200000000001</v>
          </cell>
          <cell r="F980" t="str">
            <v>Terça-Feira</v>
          </cell>
          <cell r="G980">
            <v>2</v>
          </cell>
        </row>
        <row r="981">
          <cell r="D981">
            <v>36969</v>
          </cell>
          <cell r="E981">
            <v>1.329178</v>
          </cell>
          <cell r="F981" t="str">
            <v>Segunda-Feria</v>
          </cell>
          <cell r="G981">
            <v>1</v>
          </cell>
        </row>
        <row r="982">
          <cell r="D982">
            <v>36968</v>
          </cell>
          <cell r="E982">
            <v>1.3290360000000001</v>
          </cell>
          <cell r="F982" t="str">
            <v>Domingo</v>
          </cell>
          <cell r="G982">
            <v>7</v>
          </cell>
        </row>
        <row r="983">
          <cell r="D983">
            <v>36967</v>
          </cell>
          <cell r="E983">
            <v>1.328894</v>
          </cell>
          <cell r="F983" t="str">
            <v>Sábado</v>
          </cell>
          <cell r="G983">
            <v>6</v>
          </cell>
        </row>
        <row r="984">
          <cell r="D984">
            <v>36966</v>
          </cell>
          <cell r="E984">
            <v>1.3287519999999999</v>
          </cell>
          <cell r="F984" t="str">
            <v>Sexta-feira</v>
          </cell>
          <cell r="G984">
            <v>5</v>
          </cell>
        </row>
        <row r="985">
          <cell r="D985">
            <v>36965</v>
          </cell>
          <cell r="E985">
            <v>1.3286100000000001</v>
          </cell>
          <cell r="F985" t="str">
            <v>Quinta-feira</v>
          </cell>
          <cell r="G985">
            <v>4</v>
          </cell>
        </row>
        <row r="986">
          <cell r="D986">
            <v>36964</v>
          </cell>
          <cell r="E986">
            <v>1.328468</v>
          </cell>
          <cell r="F986" t="str">
            <v>Quarta-Feira</v>
          </cell>
          <cell r="G986">
            <v>3</v>
          </cell>
        </row>
        <row r="987">
          <cell r="D987">
            <v>36963</v>
          </cell>
          <cell r="E987">
            <v>1.3283259999999999</v>
          </cell>
          <cell r="F987" t="str">
            <v>Terça-Feira</v>
          </cell>
          <cell r="G987">
            <v>2</v>
          </cell>
        </row>
        <row r="988">
          <cell r="D988">
            <v>36962</v>
          </cell>
          <cell r="E988">
            <v>1.328184</v>
          </cell>
          <cell r="F988" t="str">
            <v>Segunda-Feria</v>
          </cell>
          <cell r="G988">
            <v>1</v>
          </cell>
        </row>
        <row r="989">
          <cell r="D989">
            <v>36961</v>
          </cell>
          <cell r="E989">
            <v>1.3280419999999999</v>
          </cell>
          <cell r="F989" t="str">
            <v>Domingo</v>
          </cell>
          <cell r="G989">
            <v>7</v>
          </cell>
        </row>
        <row r="990">
          <cell r="D990">
            <v>36960</v>
          </cell>
          <cell r="E990">
            <v>1.3279000000000001</v>
          </cell>
          <cell r="F990" t="str">
            <v>Sábado</v>
          </cell>
          <cell r="G990">
            <v>6</v>
          </cell>
        </row>
        <row r="991">
          <cell r="D991">
            <v>36959</v>
          </cell>
          <cell r="E991">
            <v>1.327758</v>
          </cell>
          <cell r="F991" t="str">
            <v>Sexta-feira</v>
          </cell>
          <cell r="G991">
            <v>5</v>
          </cell>
        </row>
        <row r="992">
          <cell r="D992">
            <v>36958</v>
          </cell>
          <cell r="E992">
            <v>1.3276159999999999</v>
          </cell>
          <cell r="F992" t="str">
            <v>Quinta-feira</v>
          </cell>
          <cell r="G992">
            <v>4</v>
          </cell>
        </row>
        <row r="993">
          <cell r="D993">
            <v>36957</v>
          </cell>
          <cell r="E993">
            <v>1.327474</v>
          </cell>
          <cell r="F993" t="str">
            <v>Quarta-Feira</v>
          </cell>
          <cell r="G993">
            <v>3</v>
          </cell>
        </row>
        <row r="994">
          <cell r="D994">
            <v>36956</v>
          </cell>
          <cell r="E994">
            <v>1.327332</v>
          </cell>
          <cell r="F994" t="str">
            <v>Terça-Feira</v>
          </cell>
          <cell r="G994">
            <v>2</v>
          </cell>
        </row>
        <row r="995">
          <cell r="D995">
            <v>36955</v>
          </cell>
          <cell r="E995">
            <v>1.3271900000000001</v>
          </cell>
          <cell r="F995" t="str">
            <v>Segunda-Feria</v>
          </cell>
          <cell r="G995">
            <v>1</v>
          </cell>
        </row>
        <row r="996">
          <cell r="D996">
            <v>36954</v>
          </cell>
          <cell r="E996">
            <v>1.327048</v>
          </cell>
          <cell r="F996" t="str">
            <v>Domingo</v>
          </cell>
          <cell r="G996">
            <v>7</v>
          </cell>
        </row>
        <row r="997">
          <cell r="D997">
            <v>36953</v>
          </cell>
          <cell r="E997">
            <v>1.3269059999999999</v>
          </cell>
          <cell r="F997" t="str">
            <v>Sábado</v>
          </cell>
          <cell r="G997">
            <v>6</v>
          </cell>
        </row>
        <row r="998">
          <cell r="D998">
            <v>36952</v>
          </cell>
          <cell r="E998">
            <v>1.3267640000000001</v>
          </cell>
          <cell r="F998" t="str">
            <v>Sexta-feira</v>
          </cell>
          <cell r="G998">
            <v>5</v>
          </cell>
        </row>
        <row r="999">
          <cell r="D999">
            <v>36951</v>
          </cell>
          <cell r="E999">
            <v>1.326622</v>
          </cell>
          <cell r="F999" t="str">
            <v>Quinta-feira</v>
          </cell>
          <cell r="G999">
            <v>4</v>
          </cell>
        </row>
        <row r="1000">
          <cell r="D1000">
            <v>36950</v>
          </cell>
          <cell r="E1000">
            <v>1.3264800000000001</v>
          </cell>
          <cell r="F1000" t="str">
            <v>Quarta-Feira</v>
          </cell>
          <cell r="G1000">
            <v>3</v>
          </cell>
        </row>
        <row r="1001">
          <cell r="D1001">
            <v>36949</v>
          </cell>
          <cell r="E1001">
            <v>1.3263389999999999</v>
          </cell>
          <cell r="F1001" t="str">
            <v>Terça-Feira</v>
          </cell>
          <cell r="G1001">
            <v>2</v>
          </cell>
        </row>
        <row r="1002">
          <cell r="D1002">
            <v>36948</v>
          </cell>
          <cell r="E1002">
            <v>1.326198</v>
          </cell>
          <cell r="F1002" t="str">
            <v>Segunda-Feria</v>
          </cell>
          <cell r="G1002">
            <v>1</v>
          </cell>
        </row>
        <row r="1003">
          <cell r="D1003">
            <v>36947</v>
          </cell>
          <cell r="E1003">
            <v>1.326057</v>
          </cell>
          <cell r="F1003" t="str">
            <v>Domingo</v>
          </cell>
          <cell r="G1003">
            <v>7</v>
          </cell>
        </row>
        <row r="1004">
          <cell r="D1004">
            <v>36946</v>
          </cell>
          <cell r="E1004">
            <v>1.3259160000000001</v>
          </cell>
          <cell r="F1004" t="str">
            <v>Sábado</v>
          </cell>
          <cell r="G1004">
            <v>6</v>
          </cell>
        </row>
        <row r="1005">
          <cell r="D1005">
            <v>36945</v>
          </cell>
          <cell r="E1005">
            <v>1.3257749999999999</v>
          </cell>
          <cell r="F1005" t="str">
            <v>Sexta-feira</v>
          </cell>
          <cell r="G1005">
            <v>5</v>
          </cell>
        </row>
        <row r="1006">
          <cell r="D1006">
            <v>36944</v>
          </cell>
          <cell r="E1006">
            <v>1.325634</v>
          </cell>
          <cell r="F1006" t="str">
            <v>Quinta-feira</v>
          </cell>
          <cell r="G1006">
            <v>4</v>
          </cell>
        </row>
        <row r="1007">
          <cell r="D1007">
            <v>36943</v>
          </cell>
          <cell r="E1007">
            <v>1.325493</v>
          </cell>
          <cell r="F1007" t="str">
            <v>Quarta-Feira</v>
          </cell>
          <cell r="G1007">
            <v>3</v>
          </cell>
        </row>
        <row r="1008">
          <cell r="D1008">
            <v>36942</v>
          </cell>
          <cell r="E1008">
            <v>1.3253520000000001</v>
          </cell>
          <cell r="F1008" t="str">
            <v>Terça-Feira</v>
          </cell>
          <cell r="G1008">
            <v>2</v>
          </cell>
        </row>
        <row r="1009">
          <cell r="D1009">
            <v>36941</v>
          </cell>
          <cell r="E1009">
            <v>1.3252109999999999</v>
          </cell>
          <cell r="F1009" t="str">
            <v>Segunda-Feria</v>
          </cell>
          <cell r="G1009">
            <v>1</v>
          </cell>
        </row>
        <row r="1010">
          <cell r="D1010">
            <v>36940</v>
          </cell>
          <cell r="E1010">
            <v>1.32507</v>
          </cell>
          <cell r="F1010" t="str">
            <v>Domingo</v>
          </cell>
          <cell r="G1010">
            <v>7</v>
          </cell>
        </row>
        <row r="1011">
          <cell r="D1011">
            <v>36939</v>
          </cell>
          <cell r="E1011">
            <v>1.324929</v>
          </cell>
          <cell r="F1011" t="str">
            <v>Sábado</v>
          </cell>
          <cell r="G1011">
            <v>6</v>
          </cell>
        </row>
        <row r="1012">
          <cell r="D1012">
            <v>36938</v>
          </cell>
          <cell r="E1012">
            <v>1.3247880000000001</v>
          </cell>
          <cell r="F1012" t="str">
            <v>Sexta-feira</v>
          </cell>
          <cell r="G1012">
            <v>5</v>
          </cell>
        </row>
        <row r="1013">
          <cell r="D1013">
            <v>36937</v>
          </cell>
          <cell r="E1013">
            <v>1.3246469999999999</v>
          </cell>
          <cell r="F1013" t="str">
            <v>Quinta-feira</v>
          </cell>
          <cell r="G1013">
            <v>4</v>
          </cell>
        </row>
        <row r="1014">
          <cell r="D1014">
            <v>36936</v>
          </cell>
          <cell r="E1014">
            <v>1.324506</v>
          </cell>
          <cell r="F1014" t="str">
            <v>Quarta-Feira</v>
          </cell>
          <cell r="G1014">
            <v>3</v>
          </cell>
        </row>
        <row r="1015">
          <cell r="D1015">
            <v>36935</v>
          </cell>
          <cell r="E1015">
            <v>1.324365</v>
          </cell>
          <cell r="F1015" t="str">
            <v>Terça-Feira</v>
          </cell>
          <cell r="G1015">
            <v>2</v>
          </cell>
        </row>
        <row r="1016">
          <cell r="D1016">
            <v>36934</v>
          </cell>
          <cell r="E1016">
            <v>1.3242240000000001</v>
          </cell>
          <cell r="F1016" t="str">
            <v>Segunda-Feria</v>
          </cell>
          <cell r="G1016">
            <v>1</v>
          </cell>
        </row>
        <row r="1017">
          <cell r="D1017">
            <v>36933</v>
          </cell>
          <cell r="E1017">
            <v>1.3240829999999999</v>
          </cell>
          <cell r="F1017" t="str">
            <v>Domingo</v>
          </cell>
          <cell r="G1017">
            <v>7</v>
          </cell>
        </row>
        <row r="1018">
          <cell r="D1018">
            <v>36932</v>
          </cell>
          <cell r="E1018">
            <v>1.323942</v>
          </cell>
          <cell r="F1018" t="str">
            <v>Sábado</v>
          </cell>
          <cell r="G1018">
            <v>6</v>
          </cell>
        </row>
        <row r="1019">
          <cell r="D1019">
            <v>36931</v>
          </cell>
          <cell r="E1019">
            <v>1.323801</v>
          </cell>
          <cell r="F1019" t="str">
            <v>Sexta-feira</v>
          </cell>
          <cell r="G1019">
            <v>5</v>
          </cell>
        </row>
        <row r="1020">
          <cell r="D1020">
            <v>36930</v>
          </cell>
          <cell r="E1020">
            <v>1.3236600000000001</v>
          </cell>
          <cell r="F1020" t="str">
            <v>Quinta-feira</v>
          </cell>
          <cell r="G1020">
            <v>4</v>
          </cell>
        </row>
        <row r="1021">
          <cell r="D1021">
            <v>36929</v>
          </cell>
          <cell r="E1021">
            <v>1.3235189999999999</v>
          </cell>
          <cell r="F1021" t="str">
            <v>Quarta-Feira</v>
          </cell>
          <cell r="G1021">
            <v>3</v>
          </cell>
        </row>
        <row r="1022">
          <cell r="D1022">
            <v>36928</v>
          </cell>
          <cell r="E1022">
            <v>1.3233779999999999</v>
          </cell>
          <cell r="F1022" t="str">
            <v>Terça-Feira</v>
          </cell>
          <cell r="G1022">
            <v>2</v>
          </cell>
        </row>
        <row r="1023">
          <cell r="D1023">
            <v>36927</v>
          </cell>
          <cell r="E1023">
            <v>1.323237</v>
          </cell>
          <cell r="F1023" t="str">
            <v>Segunda-Feria</v>
          </cell>
          <cell r="G1023">
            <v>1</v>
          </cell>
        </row>
        <row r="1024">
          <cell r="D1024">
            <v>36926</v>
          </cell>
          <cell r="E1024">
            <v>1.323096</v>
          </cell>
          <cell r="F1024" t="str">
            <v>Domingo</v>
          </cell>
          <cell r="G1024">
            <v>7</v>
          </cell>
        </row>
        <row r="1025">
          <cell r="D1025">
            <v>36925</v>
          </cell>
          <cell r="E1025">
            <v>1.3229550000000001</v>
          </cell>
          <cell r="F1025" t="str">
            <v>Sábado</v>
          </cell>
          <cell r="G1025">
            <v>6</v>
          </cell>
        </row>
        <row r="1026">
          <cell r="D1026">
            <v>36924</v>
          </cell>
          <cell r="E1026">
            <v>1.3228139999999999</v>
          </cell>
          <cell r="F1026" t="str">
            <v>Sexta-feira</v>
          </cell>
          <cell r="G1026">
            <v>5</v>
          </cell>
        </row>
        <row r="1027">
          <cell r="D1027">
            <v>36923</v>
          </cell>
          <cell r="E1027">
            <v>1.322673</v>
          </cell>
          <cell r="F1027" t="str">
            <v>Quinta-feira</v>
          </cell>
          <cell r="G1027">
            <v>4</v>
          </cell>
        </row>
        <row r="1028">
          <cell r="D1028">
            <v>36922</v>
          </cell>
          <cell r="E1028">
            <v>1.322532</v>
          </cell>
          <cell r="F1028" t="str">
            <v>Quarta-Feira</v>
          </cell>
          <cell r="G1028">
            <v>3</v>
          </cell>
        </row>
        <row r="1029">
          <cell r="D1029">
            <v>36921</v>
          </cell>
          <cell r="E1029">
            <v>1.3223910000000001</v>
          </cell>
          <cell r="F1029" t="str">
            <v>Terça-Feira</v>
          </cell>
          <cell r="G1029">
            <v>2</v>
          </cell>
        </row>
        <row r="1030">
          <cell r="D1030">
            <v>36920</v>
          </cell>
          <cell r="E1030">
            <v>1.3222499999999999</v>
          </cell>
          <cell r="F1030" t="str">
            <v>Segunda-Feria</v>
          </cell>
          <cell r="G1030">
            <v>1</v>
          </cell>
        </row>
        <row r="1031">
          <cell r="D1031">
            <v>36919</v>
          </cell>
          <cell r="E1031">
            <v>1.322109</v>
          </cell>
          <cell r="F1031" t="str">
            <v>Domingo</v>
          </cell>
          <cell r="G1031">
            <v>7</v>
          </cell>
        </row>
        <row r="1032">
          <cell r="D1032">
            <v>36918</v>
          </cell>
          <cell r="E1032">
            <v>1.321968</v>
          </cell>
          <cell r="F1032" t="str">
            <v>Sábado</v>
          </cell>
          <cell r="G1032">
            <v>6</v>
          </cell>
        </row>
        <row r="1033">
          <cell r="D1033">
            <v>36917</v>
          </cell>
          <cell r="E1033">
            <v>1.3218270000000001</v>
          </cell>
          <cell r="F1033" t="str">
            <v>Sexta-feira</v>
          </cell>
          <cell r="G1033">
            <v>5</v>
          </cell>
        </row>
        <row r="1034">
          <cell r="D1034">
            <v>36916</v>
          </cell>
          <cell r="E1034">
            <v>1.3216859999999999</v>
          </cell>
          <cell r="F1034" t="str">
            <v>Quinta-feira</v>
          </cell>
          <cell r="G1034">
            <v>4</v>
          </cell>
        </row>
        <row r="1035">
          <cell r="D1035">
            <v>36915</v>
          </cell>
          <cell r="E1035">
            <v>1.321545</v>
          </cell>
          <cell r="F1035" t="str">
            <v>Quarta-Feira</v>
          </cell>
          <cell r="G1035">
            <v>3</v>
          </cell>
        </row>
        <row r="1036">
          <cell r="D1036">
            <v>36914</v>
          </cell>
          <cell r="E1036">
            <v>1.321404</v>
          </cell>
          <cell r="F1036" t="str">
            <v>Terça-Feira</v>
          </cell>
          <cell r="G1036">
            <v>2</v>
          </cell>
        </row>
        <row r="1037">
          <cell r="D1037">
            <v>36913</v>
          </cell>
          <cell r="E1037">
            <v>1.3212630000000001</v>
          </cell>
          <cell r="F1037" t="str">
            <v>Segunda-Feria</v>
          </cell>
          <cell r="G1037">
            <v>1</v>
          </cell>
        </row>
        <row r="1038">
          <cell r="D1038">
            <v>36912</v>
          </cell>
          <cell r="E1038">
            <v>1.3211219999999999</v>
          </cell>
          <cell r="F1038" t="str">
            <v>Domingo</v>
          </cell>
          <cell r="G1038">
            <v>7</v>
          </cell>
        </row>
        <row r="1039">
          <cell r="D1039">
            <v>36911</v>
          </cell>
          <cell r="E1039">
            <v>1.320981</v>
          </cell>
          <cell r="F1039" t="str">
            <v>Sábado</v>
          </cell>
          <cell r="G1039">
            <v>6</v>
          </cell>
        </row>
        <row r="1040">
          <cell r="D1040">
            <v>36910</v>
          </cell>
          <cell r="E1040">
            <v>1.3208340000000001</v>
          </cell>
          <cell r="F1040" t="str">
            <v>Sexta-feira</v>
          </cell>
          <cell r="G1040">
            <v>5</v>
          </cell>
        </row>
        <row r="1041">
          <cell r="D1041">
            <v>36909</v>
          </cell>
          <cell r="E1041">
            <v>1.3206869999999999</v>
          </cell>
          <cell r="F1041" t="str">
            <v>Quinta-feira</v>
          </cell>
          <cell r="G1041">
            <v>4</v>
          </cell>
        </row>
        <row r="1042">
          <cell r="D1042">
            <v>36908</v>
          </cell>
          <cell r="E1042">
            <v>1.32054</v>
          </cell>
          <cell r="F1042" t="str">
            <v>Quarta-Feira</v>
          </cell>
          <cell r="G1042">
            <v>3</v>
          </cell>
        </row>
        <row r="1043">
          <cell r="D1043">
            <v>36907</v>
          </cell>
          <cell r="E1043">
            <v>1.3203929999999999</v>
          </cell>
          <cell r="F1043" t="str">
            <v>Terça-Feira</v>
          </cell>
          <cell r="G1043">
            <v>2</v>
          </cell>
        </row>
        <row r="1044">
          <cell r="D1044">
            <v>36906</v>
          </cell>
          <cell r="E1044">
            <v>1.320246</v>
          </cell>
          <cell r="F1044" t="str">
            <v>Segunda-Feria</v>
          </cell>
          <cell r="G1044">
            <v>1</v>
          </cell>
        </row>
        <row r="1045">
          <cell r="D1045">
            <v>36905</v>
          </cell>
          <cell r="E1045">
            <v>1.3200989999999999</v>
          </cell>
          <cell r="F1045" t="str">
            <v>Domingo</v>
          </cell>
          <cell r="G1045">
            <v>7</v>
          </cell>
        </row>
        <row r="1046">
          <cell r="D1046">
            <v>36904</v>
          </cell>
          <cell r="E1046">
            <v>1.319952</v>
          </cell>
          <cell r="F1046" t="str">
            <v>Sábado</v>
          </cell>
          <cell r="G1046">
            <v>6</v>
          </cell>
        </row>
        <row r="1047">
          <cell r="D1047">
            <v>36903</v>
          </cell>
          <cell r="E1047">
            <v>1.3198049999999999</v>
          </cell>
          <cell r="F1047" t="str">
            <v>Sexta-feira</v>
          </cell>
          <cell r="G1047">
            <v>5</v>
          </cell>
        </row>
        <row r="1048">
          <cell r="D1048">
            <v>36902</v>
          </cell>
          <cell r="E1048">
            <v>1.319658</v>
          </cell>
          <cell r="F1048" t="str">
            <v>Quinta-feira</v>
          </cell>
          <cell r="G1048">
            <v>4</v>
          </cell>
        </row>
        <row r="1049">
          <cell r="D1049">
            <v>36901</v>
          </cell>
          <cell r="E1049">
            <v>1.3195110000000001</v>
          </cell>
          <cell r="F1049" t="str">
            <v>Quarta-Feira</v>
          </cell>
          <cell r="G1049">
            <v>3</v>
          </cell>
        </row>
        <row r="1050">
          <cell r="D1050">
            <v>36900</v>
          </cell>
          <cell r="E1050">
            <v>1.319364</v>
          </cell>
          <cell r="F1050" t="str">
            <v>Terça-Feira</v>
          </cell>
          <cell r="G1050">
            <v>2</v>
          </cell>
        </row>
        <row r="1051">
          <cell r="D1051">
            <v>36899</v>
          </cell>
          <cell r="E1051">
            <v>1.3192170000000001</v>
          </cell>
          <cell r="F1051" t="str">
            <v>Segunda-Feria</v>
          </cell>
          <cell r="G1051">
            <v>1</v>
          </cell>
        </row>
        <row r="1052">
          <cell r="D1052">
            <v>36898</v>
          </cell>
          <cell r="E1052">
            <v>1.31907</v>
          </cell>
          <cell r="F1052" t="str">
            <v>Domingo</v>
          </cell>
          <cell r="G1052">
            <v>7</v>
          </cell>
        </row>
        <row r="1053">
          <cell r="D1053">
            <v>36897</v>
          </cell>
          <cell r="E1053">
            <v>1.3189230000000001</v>
          </cell>
          <cell r="F1053" t="str">
            <v>Sábado</v>
          </cell>
          <cell r="G1053">
            <v>6</v>
          </cell>
        </row>
        <row r="1054">
          <cell r="D1054">
            <v>36896</v>
          </cell>
          <cell r="E1054">
            <v>1.3187759999999999</v>
          </cell>
          <cell r="F1054" t="str">
            <v>Sexta-feira</v>
          </cell>
          <cell r="G1054">
            <v>5</v>
          </cell>
        </row>
        <row r="1055">
          <cell r="D1055">
            <v>36895</v>
          </cell>
          <cell r="E1055">
            <v>1.3186290000000001</v>
          </cell>
          <cell r="F1055" t="str">
            <v>Quinta-feira</v>
          </cell>
          <cell r="G1055">
            <v>4</v>
          </cell>
        </row>
        <row r="1056">
          <cell r="D1056">
            <v>36894</v>
          </cell>
          <cell r="E1056">
            <v>1.3184819999999999</v>
          </cell>
          <cell r="F1056" t="str">
            <v>Quarta-Feira</v>
          </cell>
          <cell r="G1056">
            <v>3</v>
          </cell>
        </row>
        <row r="1057">
          <cell r="D1057">
            <v>36893</v>
          </cell>
          <cell r="E1057">
            <v>1.318335</v>
          </cell>
          <cell r="F1057" t="str">
            <v>Terça-Feira</v>
          </cell>
          <cell r="G1057">
            <v>2</v>
          </cell>
        </row>
        <row r="1058">
          <cell r="D1058">
            <v>36892</v>
          </cell>
          <cell r="E1058">
            <v>1.58948</v>
          </cell>
          <cell r="F1058" t="str">
            <v>Segunda-Feria</v>
          </cell>
          <cell r="G1058">
            <v>1</v>
          </cell>
        </row>
        <row r="1059">
          <cell r="D1059">
            <v>36891</v>
          </cell>
          <cell r="E1059">
            <v>1.5893269999999999</v>
          </cell>
          <cell r="F1059" t="str">
            <v>Domingo</v>
          </cell>
          <cell r="G1059">
            <v>7</v>
          </cell>
        </row>
        <row r="1060">
          <cell r="D1060">
            <v>36890</v>
          </cell>
          <cell r="E1060">
            <v>1.5891740000000001</v>
          </cell>
          <cell r="F1060" t="str">
            <v>Sábado</v>
          </cell>
          <cell r="G1060">
            <v>6</v>
          </cell>
        </row>
        <row r="1061">
          <cell r="D1061">
            <v>36889</v>
          </cell>
          <cell r="E1061">
            <v>1.589021</v>
          </cell>
          <cell r="F1061" t="str">
            <v>Sexta-feira</v>
          </cell>
          <cell r="G1061">
            <v>5</v>
          </cell>
        </row>
        <row r="1062">
          <cell r="D1062">
            <v>36888</v>
          </cell>
          <cell r="E1062">
            <v>1.5888679999999999</v>
          </cell>
          <cell r="F1062" t="str">
            <v>Quinta-feira</v>
          </cell>
          <cell r="G1062">
            <v>4</v>
          </cell>
        </row>
        <row r="1063">
          <cell r="D1063">
            <v>36887</v>
          </cell>
          <cell r="E1063">
            <v>1.5887150000000001</v>
          </cell>
          <cell r="F1063" t="str">
            <v>Quarta-Feira</v>
          </cell>
          <cell r="G1063">
            <v>3</v>
          </cell>
        </row>
        <row r="1064">
          <cell r="D1064">
            <v>36886</v>
          </cell>
          <cell r="E1064">
            <v>1.588562</v>
          </cell>
          <cell r="F1064" t="str">
            <v>Terça-Feira</v>
          </cell>
          <cell r="G1064">
            <v>2</v>
          </cell>
        </row>
        <row r="1065">
          <cell r="D1065">
            <v>36885</v>
          </cell>
          <cell r="E1065">
            <v>1.588409</v>
          </cell>
          <cell r="F1065" t="str">
            <v>Segunda-Feria</v>
          </cell>
          <cell r="G1065">
            <v>1</v>
          </cell>
        </row>
        <row r="1066">
          <cell r="D1066">
            <v>36884</v>
          </cell>
          <cell r="E1066">
            <v>1.5882559999999999</v>
          </cell>
          <cell r="F1066" t="str">
            <v>Domingo</v>
          </cell>
          <cell r="G1066">
            <v>7</v>
          </cell>
        </row>
        <row r="1067">
          <cell r="D1067">
            <v>36883</v>
          </cell>
          <cell r="E1067">
            <v>1.588103</v>
          </cell>
          <cell r="F1067" t="str">
            <v>Sábado</v>
          </cell>
          <cell r="G1067">
            <v>6</v>
          </cell>
        </row>
        <row r="1068">
          <cell r="D1068">
            <v>36882</v>
          </cell>
          <cell r="E1068">
            <v>1.58795</v>
          </cell>
          <cell r="F1068" t="str">
            <v>Sexta-feira</v>
          </cell>
          <cell r="G1068">
            <v>5</v>
          </cell>
        </row>
        <row r="1069">
          <cell r="D1069">
            <v>36881</v>
          </cell>
          <cell r="E1069">
            <v>1.5877969999999999</v>
          </cell>
          <cell r="F1069" t="str">
            <v>Quinta-feira</v>
          </cell>
          <cell r="G1069">
            <v>4</v>
          </cell>
        </row>
        <row r="1070">
          <cell r="D1070">
            <v>36880</v>
          </cell>
          <cell r="E1070">
            <v>1.5876440000000001</v>
          </cell>
          <cell r="F1070" t="str">
            <v>Quarta-Feira</v>
          </cell>
          <cell r="G1070">
            <v>3</v>
          </cell>
        </row>
        <row r="1071">
          <cell r="D1071">
            <v>36879</v>
          </cell>
          <cell r="E1071">
            <v>1.587491</v>
          </cell>
          <cell r="F1071" t="str">
            <v>Terça-Feira</v>
          </cell>
          <cell r="G1071">
            <v>2</v>
          </cell>
        </row>
        <row r="1072">
          <cell r="D1072">
            <v>36878</v>
          </cell>
          <cell r="E1072">
            <v>1.5873379999999999</v>
          </cell>
          <cell r="F1072" t="str">
            <v>Segunda-Feria</v>
          </cell>
          <cell r="G1072">
            <v>1</v>
          </cell>
        </row>
        <row r="1073">
          <cell r="D1073">
            <v>36877</v>
          </cell>
          <cell r="E1073">
            <v>1.5871850000000001</v>
          </cell>
          <cell r="F1073" t="str">
            <v>Domingo</v>
          </cell>
          <cell r="G1073">
            <v>7</v>
          </cell>
        </row>
        <row r="1074">
          <cell r="D1074">
            <v>36876</v>
          </cell>
          <cell r="E1074">
            <v>1.587032</v>
          </cell>
          <cell r="F1074" t="str">
            <v>Sábado</v>
          </cell>
          <cell r="G1074">
            <v>6</v>
          </cell>
        </row>
        <row r="1075">
          <cell r="D1075">
            <v>36875</v>
          </cell>
          <cell r="E1075">
            <v>1.5868789999999999</v>
          </cell>
          <cell r="F1075" t="str">
            <v>Sexta-feira</v>
          </cell>
          <cell r="G1075">
            <v>5</v>
          </cell>
        </row>
        <row r="1076">
          <cell r="D1076">
            <v>36874</v>
          </cell>
          <cell r="E1076">
            <v>1.5867260000000001</v>
          </cell>
          <cell r="F1076" t="str">
            <v>Quinta-feira</v>
          </cell>
          <cell r="G1076">
            <v>4</v>
          </cell>
        </row>
        <row r="1077">
          <cell r="D1077">
            <v>36873</v>
          </cell>
          <cell r="E1077">
            <v>1.586573</v>
          </cell>
          <cell r="F1077" t="str">
            <v>Quarta-Feira</v>
          </cell>
          <cell r="G1077">
            <v>3</v>
          </cell>
        </row>
        <row r="1078">
          <cell r="D1078">
            <v>36872</v>
          </cell>
          <cell r="E1078">
            <v>1.5864199999999999</v>
          </cell>
          <cell r="F1078" t="str">
            <v>Terça-Feira</v>
          </cell>
          <cell r="G1078">
            <v>2</v>
          </cell>
        </row>
        <row r="1079">
          <cell r="D1079">
            <v>36871</v>
          </cell>
          <cell r="E1079">
            <v>1.5862670000000001</v>
          </cell>
          <cell r="F1079" t="str">
            <v>Segunda-Feria</v>
          </cell>
          <cell r="G1079">
            <v>1</v>
          </cell>
        </row>
        <row r="1080">
          <cell r="D1080">
            <v>36870</v>
          </cell>
          <cell r="E1080">
            <v>1.586114</v>
          </cell>
          <cell r="F1080" t="str">
            <v>Domingo</v>
          </cell>
          <cell r="G1080">
            <v>7</v>
          </cell>
        </row>
        <row r="1081">
          <cell r="D1081">
            <v>36869</v>
          </cell>
          <cell r="E1081">
            <v>1.585961</v>
          </cell>
          <cell r="F1081" t="str">
            <v>Sábado</v>
          </cell>
          <cell r="G1081">
            <v>6</v>
          </cell>
        </row>
        <row r="1082">
          <cell r="D1082">
            <v>36868</v>
          </cell>
          <cell r="E1082">
            <v>1.5858080000000001</v>
          </cell>
          <cell r="F1082" t="str">
            <v>Sexta-feira</v>
          </cell>
          <cell r="G1082">
            <v>5</v>
          </cell>
        </row>
        <row r="1083">
          <cell r="D1083">
            <v>36867</v>
          </cell>
          <cell r="E1083">
            <v>1.585655</v>
          </cell>
          <cell r="F1083" t="str">
            <v>Quinta-feira</v>
          </cell>
          <cell r="G1083">
            <v>4</v>
          </cell>
        </row>
        <row r="1084">
          <cell r="D1084">
            <v>36866</v>
          </cell>
          <cell r="E1084">
            <v>1.585502</v>
          </cell>
          <cell r="F1084" t="str">
            <v>Quarta-Feira</v>
          </cell>
          <cell r="G1084">
            <v>3</v>
          </cell>
        </row>
        <row r="1085">
          <cell r="D1085">
            <v>36865</v>
          </cell>
          <cell r="E1085">
            <v>1.5853489999999999</v>
          </cell>
          <cell r="F1085" t="str">
            <v>Terça-Feira</v>
          </cell>
          <cell r="G1085">
            <v>2</v>
          </cell>
        </row>
        <row r="1086">
          <cell r="D1086">
            <v>36864</v>
          </cell>
          <cell r="E1086">
            <v>1.585196</v>
          </cell>
          <cell r="F1086" t="str">
            <v>Segunda-Feria</v>
          </cell>
          <cell r="G1086">
            <v>1</v>
          </cell>
        </row>
        <row r="1087">
          <cell r="D1087">
            <v>36863</v>
          </cell>
          <cell r="E1087">
            <v>1.585043</v>
          </cell>
          <cell r="F1087" t="str">
            <v>Domingo</v>
          </cell>
          <cell r="G1087">
            <v>7</v>
          </cell>
        </row>
        <row r="1088">
          <cell r="D1088">
            <v>36862</v>
          </cell>
          <cell r="E1088">
            <v>1.5848899999999999</v>
          </cell>
          <cell r="F1088" t="str">
            <v>Sábado</v>
          </cell>
          <cell r="G1088">
            <v>6</v>
          </cell>
        </row>
        <row r="1089">
          <cell r="D1089">
            <v>36861</v>
          </cell>
          <cell r="E1089">
            <v>1.5847370000000001</v>
          </cell>
          <cell r="F1089" t="str">
            <v>Sexta-feira</v>
          </cell>
          <cell r="G1089">
            <v>5</v>
          </cell>
        </row>
        <row r="1090">
          <cell r="D1090">
            <v>36860</v>
          </cell>
          <cell r="E1090">
            <v>1.584584</v>
          </cell>
          <cell r="F1090" t="str">
            <v>Quinta-feira</v>
          </cell>
          <cell r="G1090">
            <v>4</v>
          </cell>
        </row>
        <row r="1091">
          <cell r="D1091">
            <v>36859</v>
          </cell>
          <cell r="E1091">
            <v>1.5844309999999999</v>
          </cell>
          <cell r="F1091" t="str">
            <v>Quarta-Feira</v>
          </cell>
          <cell r="G1091">
            <v>3</v>
          </cell>
        </row>
        <row r="1092">
          <cell r="D1092">
            <v>36858</v>
          </cell>
          <cell r="E1092">
            <v>1.5842780000000001</v>
          </cell>
          <cell r="F1092" t="str">
            <v>Terça-Feira</v>
          </cell>
          <cell r="G1092">
            <v>2</v>
          </cell>
        </row>
        <row r="1093">
          <cell r="D1093">
            <v>36857</v>
          </cell>
          <cell r="E1093">
            <v>1.584125</v>
          </cell>
          <cell r="F1093" t="str">
            <v>Segunda-Feria</v>
          </cell>
          <cell r="G1093">
            <v>1</v>
          </cell>
        </row>
        <row r="1094">
          <cell r="D1094">
            <v>36856</v>
          </cell>
          <cell r="E1094">
            <v>1.5839719999999999</v>
          </cell>
          <cell r="F1094" t="str">
            <v>Domingo</v>
          </cell>
          <cell r="G1094">
            <v>7</v>
          </cell>
        </row>
        <row r="1095">
          <cell r="D1095">
            <v>36855</v>
          </cell>
          <cell r="E1095">
            <v>1.5838190000000001</v>
          </cell>
          <cell r="F1095" t="str">
            <v>Sábado</v>
          </cell>
          <cell r="G1095">
            <v>6</v>
          </cell>
        </row>
        <row r="1096">
          <cell r="D1096">
            <v>36854</v>
          </cell>
          <cell r="E1096">
            <v>1.583666</v>
          </cell>
          <cell r="F1096" t="str">
            <v>Sexta-feira</v>
          </cell>
          <cell r="G1096">
            <v>5</v>
          </cell>
        </row>
        <row r="1097">
          <cell r="D1097">
            <v>36853</v>
          </cell>
          <cell r="E1097">
            <v>1.5835129999999999</v>
          </cell>
          <cell r="F1097" t="str">
            <v>Quinta-feira</v>
          </cell>
          <cell r="G1097">
            <v>4</v>
          </cell>
        </row>
        <row r="1098">
          <cell r="D1098">
            <v>36852</v>
          </cell>
          <cell r="E1098">
            <v>1.5833600000000001</v>
          </cell>
          <cell r="F1098" t="str">
            <v>Quarta-Feira</v>
          </cell>
          <cell r="G1098">
            <v>3</v>
          </cell>
        </row>
        <row r="1099">
          <cell r="D1099">
            <v>36851</v>
          </cell>
          <cell r="E1099">
            <v>1.583207</v>
          </cell>
          <cell r="F1099" t="str">
            <v>Terça-Feira</v>
          </cell>
          <cell r="G1099">
            <v>2</v>
          </cell>
        </row>
        <row r="1100">
          <cell r="D1100">
            <v>36850</v>
          </cell>
          <cell r="E1100">
            <v>1.583054</v>
          </cell>
          <cell r="F1100" t="str">
            <v>Segunda-Feria</v>
          </cell>
          <cell r="G1100">
            <v>1</v>
          </cell>
        </row>
        <row r="1101">
          <cell r="D1101">
            <v>36849</v>
          </cell>
          <cell r="E1101">
            <v>1.5829009999999999</v>
          </cell>
          <cell r="F1101" t="str">
            <v>Domingo</v>
          </cell>
          <cell r="G1101">
            <v>7</v>
          </cell>
        </row>
        <row r="1102">
          <cell r="D1102">
            <v>36848</v>
          </cell>
          <cell r="E1102">
            <v>1.582748</v>
          </cell>
          <cell r="F1102" t="str">
            <v>Sábado</v>
          </cell>
          <cell r="G1102">
            <v>6</v>
          </cell>
        </row>
        <row r="1103">
          <cell r="D1103">
            <v>36847</v>
          </cell>
          <cell r="E1103">
            <v>1.582595</v>
          </cell>
          <cell r="F1103" t="str">
            <v>Sexta-feira</v>
          </cell>
          <cell r="G1103">
            <v>5</v>
          </cell>
        </row>
        <row r="1104">
          <cell r="D1104">
            <v>36846</v>
          </cell>
          <cell r="E1104">
            <v>1.5824419999999999</v>
          </cell>
          <cell r="F1104" t="str">
            <v>Quinta-feira</v>
          </cell>
          <cell r="G1104">
            <v>4</v>
          </cell>
        </row>
        <row r="1105">
          <cell r="D1105">
            <v>36845</v>
          </cell>
          <cell r="E1105">
            <v>1.5822890000000001</v>
          </cell>
          <cell r="F1105" t="str">
            <v>Quarta-Feira</v>
          </cell>
          <cell r="G1105">
            <v>3</v>
          </cell>
        </row>
        <row r="1106">
          <cell r="D1106">
            <v>36844</v>
          </cell>
          <cell r="E1106">
            <v>1.582136</v>
          </cell>
          <cell r="F1106" t="str">
            <v>Terça-Feira</v>
          </cell>
          <cell r="G1106">
            <v>2</v>
          </cell>
        </row>
        <row r="1107">
          <cell r="D1107">
            <v>36843</v>
          </cell>
          <cell r="E1107">
            <v>1.5819829999999999</v>
          </cell>
          <cell r="F1107" t="str">
            <v>Segunda-Feria</v>
          </cell>
          <cell r="G1107">
            <v>1</v>
          </cell>
        </row>
        <row r="1108">
          <cell r="D1108">
            <v>36842</v>
          </cell>
          <cell r="E1108">
            <v>1.5818300000000001</v>
          </cell>
          <cell r="F1108" t="str">
            <v>Domingo</v>
          </cell>
          <cell r="G1108">
            <v>7</v>
          </cell>
        </row>
        <row r="1109">
          <cell r="D1109">
            <v>36841</v>
          </cell>
          <cell r="E1109">
            <v>1.581677</v>
          </cell>
          <cell r="F1109" t="str">
            <v>Sábado</v>
          </cell>
          <cell r="G1109">
            <v>6</v>
          </cell>
        </row>
        <row r="1110">
          <cell r="D1110">
            <v>36840</v>
          </cell>
          <cell r="E1110">
            <v>1.5815239999999999</v>
          </cell>
          <cell r="F1110" t="str">
            <v>Sexta-feira</v>
          </cell>
          <cell r="G1110">
            <v>5</v>
          </cell>
        </row>
        <row r="1111">
          <cell r="D1111">
            <v>36839</v>
          </cell>
          <cell r="E1111">
            <v>1.5813710000000001</v>
          </cell>
          <cell r="F1111" t="str">
            <v>Quinta-feira</v>
          </cell>
          <cell r="G1111">
            <v>4</v>
          </cell>
        </row>
        <row r="1112">
          <cell r="D1112">
            <v>36838</v>
          </cell>
          <cell r="E1112">
            <v>1.581218</v>
          </cell>
          <cell r="F1112" t="str">
            <v>Quarta-Feira</v>
          </cell>
          <cell r="G1112">
            <v>3</v>
          </cell>
        </row>
        <row r="1113">
          <cell r="D1113">
            <v>36837</v>
          </cell>
          <cell r="E1113">
            <v>1.5810649999999999</v>
          </cell>
          <cell r="F1113" t="str">
            <v>Terça-Feira</v>
          </cell>
          <cell r="G1113">
            <v>2</v>
          </cell>
        </row>
        <row r="1114">
          <cell r="D1114">
            <v>36836</v>
          </cell>
          <cell r="E1114">
            <v>1.5809120000000001</v>
          </cell>
          <cell r="F1114" t="str">
            <v>Segunda-Feria</v>
          </cell>
          <cell r="G1114">
            <v>1</v>
          </cell>
        </row>
        <row r="1115">
          <cell r="D1115">
            <v>36835</v>
          </cell>
          <cell r="E1115">
            <v>1.580759</v>
          </cell>
          <cell r="F1115" t="str">
            <v>Domingo</v>
          </cell>
          <cell r="G1115">
            <v>7</v>
          </cell>
        </row>
        <row r="1116">
          <cell r="D1116">
            <v>36834</v>
          </cell>
          <cell r="E1116">
            <v>1.580606</v>
          </cell>
          <cell r="F1116" t="str">
            <v>Sábado</v>
          </cell>
          <cell r="G1116">
            <v>6</v>
          </cell>
        </row>
        <row r="1117">
          <cell r="D1117">
            <v>36833</v>
          </cell>
          <cell r="E1117">
            <v>1.5804530000000001</v>
          </cell>
          <cell r="F1117" t="str">
            <v>Sexta-feira</v>
          </cell>
          <cell r="G1117">
            <v>5</v>
          </cell>
        </row>
        <row r="1118">
          <cell r="D1118">
            <v>36832</v>
          </cell>
          <cell r="E1118">
            <v>1.5803</v>
          </cell>
          <cell r="F1118" t="str">
            <v>Quinta-feira</v>
          </cell>
          <cell r="G1118">
            <v>4</v>
          </cell>
        </row>
        <row r="1119">
          <cell r="D1119">
            <v>36831</v>
          </cell>
          <cell r="E1119">
            <v>1.580147</v>
          </cell>
          <cell r="F1119" t="str">
            <v>Quarta-Feira</v>
          </cell>
          <cell r="G1119">
            <v>3</v>
          </cell>
        </row>
        <row r="1120">
          <cell r="D1120">
            <v>36830</v>
          </cell>
          <cell r="E1120">
            <v>1.5799939999999999</v>
          </cell>
          <cell r="F1120" t="str">
            <v>Terça-Feira</v>
          </cell>
          <cell r="G1120">
            <v>2</v>
          </cell>
        </row>
        <row r="1121">
          <cell r="D1121">
            <v>36829</v>
          </cell>
          <cell r="E1121">
            <v>1.5798410000000001</v>
          </cell>
          <cell r="F1121" t="str">
            <v>Segunda-Feria</v>
          </cell>
          <cell r="G1121">
            <v>1</v>
          </cell>
        </row>
        <row r="1122">
          <cell r="D1122">
            <v>36828</v>
          </cell>
          <cell r="E1122">
            <v>1.579688</v>
          </cell>
          <cell r="F1122" t="str">
            <v>Domingo</v>
          </cell>
          <cell r="G1122">
            <v>7</v>
          </cell>
        </row>
        <row r="1123">
          <cell r="D1123">
            <v>36827</v>
          </cell>
          <cell r="E1123">
            <v>1.5795349999999999</v>
          </cell>
          <cell r="F1123" t="str">
            <v>Sábado</v>
          </cell>
          <cell r="G1123">
            <v>6</v>
          </cell>
        </row>
        <row r="1124">
          <cell r="D1124">
            <v>36826</v>
          </cell>
          <cell r="E1124">
            <v>1.5793820000000001</v>
          </cell>
          <cell r="F1124" t="str">
            <v>Sexta-feira</v>
          </cell>
          <cell r="G1124">
            <v>5</v>
          </cell>
        </row>
        <row r="1125">
          <cell r="D1125">
            <v>36825</v>
          </cell>
          <cell r="E1125">
            <v>1.579229</v>
          </cell>
          <cell r="F1125" t="str">
            <v>Quinta-feira</v>
          </cell>
          <cell r="G1125">
            <v>4</v>
          </cell>
        </row>
        <row r="1126">
          <cell r="D1126">
            <v>36824</v>
          </cell>
          <cell r="E1126">
            <v>1.5790759999999999</v>
          </cell>
          <cell r="F1126" t="str">
            <v>Quarta-Feira</v>
          </cell>
          <cell r="G1126">
            <v>3</v>
          </cell>
        </row>
        <row r="1127">
          <cell r="D1127">
            <v>36823</v>
          </cell>
          <cell r="E1127">
            <v>1.578924</v>
          </cell>
          <cell r="F1127" t="str">
            <v>Terça-Feira</v>
          </cell>
          <cell r="G1127">
            <v>2</v>
          </cell>
        </row>
        <row r="1128">
          <cell r="D1128">
            <v>36822</v>
          </cell>
          <cell r="E1128">
            <v>1.5787720000000001</v>
          </cell>
          <cell r="F1128" t="str">
            <v>Segunda-Feria</v>
          </cell>
          <cell r="G1128">
            <v>1</v>
          </cell>
        </row>
        <row r="1129">
          <cell r="D1129">
            <v>36821</v>
          </cell>
          <cell r="E1129">
            <v>1.5786199999999999</v>
          </cell>
          <cell r="F1129" t="str">
            <v>Domingo</v>
          </cell>
          <cell r="G1129">
            <v>7</v>
          </cell>
        </row>
        <row r="1130">
          <cell r="D1130">
            <v>36820</v>
          </cell>
          <cell r="E1130">
            <v>1.578468</v>
          </cell>
          <cell r="F1130" t="str">
            <v>Sábado</v>
          </cell>
          <cell r="G1130">
            <v>6</v>
          </cell>
        </row>
        <row r="1131">
          <cell r="D1131">
            <v>36819</v>
          </cell>
          <cell r="E1131">
            <v>1.5783160000000001</v>
          </cell>
          <cell r="F1131" t="str">
            <v>Sexta-feira</v>
          </cell>
          <cell r="G1131">
            <v>5</v>
          </cell>
        </row>
        <row r="1132">
          <cell r="D1132">
            <v>36818</v>
          </cell>
          <cell r="E1132">
            <v>1.5781639999999999</v>
          </cell>
          <cell r="F1132" t="str">
            <v>Quinta-feira</v>
          </cell>
          <cell r="G1132">
            <v>4</v>
          </cell>
        </row>
        <row r="1133">
          <cell r="D1133">
            <v>36817</v>
          </cell>
          <cell r="E1133">
            <v>1.578012</v>
          </cell>
          <cell r="F1133" t="str">
            <v>Quarta-Feira</v>
          </cell>
          <cell r="G1133">
            <v>3</v>
          </cell>
        </row>
        <row r="1134">
          <cell r="D1134">
            <v>36816</v>
          </cell>
          <cell r="E1134">
            <v>1.57786</v>
          </cell>
          <cell r="F1134" t="str">
            <v>Terça-Feira</v>
          </cell>
          <cell r="G1134">
            <v>2</v>
          </cell>
        </row>
        <row r="1135">
          <cell r="D1135">
            <v>36815</v>
          </cell>
          <cell r="E1135">
            <v>1.5777080000000001</v>
          </cell>
          <cell r="F1135" t="str">
            <v>Segunda-Feria</v>
          </cell>
          <cell r="G1135">
            <v>1</v>
          </cell>
        </row>
        <row r="1136">
          <cell r="D1136">
            <v>36814</v>
          </cell>
          <cell r="E1136">
            <v>1.577556</v>
          </cell>
          <cell r="F1136" t="str">
            <v>Domingo</v>
          </cell>
          <cell r="G1136">
            <v>7</v>
          </cell>
        </row>
        <row r="1137">
          <cell r="D1137">
            <v>36813</v>
          </cell>
          <cell r="E1137">
            <v>1.577404</v>
          </cell>
          <cell r="F1137" t="str">
            <v>Sábado</v>
          </cell>
          <cell r="G1137">
            <v>6</v>
          </cell>
        </row>
        <row r="1138">
          <cell r="D1138">
            <v>36812</v>
          </cell>
          <cell r="E1138">
            <v>1.5772520000000001</v>
          </cell>
          <cell r="F1138" t="str">
            <v>Sexta-feira</v>
          </cell>
          <cell r="G1138">
            <v>5</v>
          </cell>
        </row>
        <row r="1139">
          <cell r="D1139">
            <v>36811</v>
          </cell>
          <cell r="E1139">
            <v>1.5770999999999999</v>
          </cell>
          <cell r="F1139" t="str">
            <v>Quinta-feira</v>
          </cell>
          <cell r="G1139">
            <v>4</v>
          </cell>
        </row>
        <row r="1140">
          <cell r="D1140">
            <v>36810</v>
          </cell>
          <cell r="E1140">
            <v>1.576948</v>
          </cell>
          <cell r="F1140" t="str">
            <v>Quarta-Feira</v>
          </cell>
          <cell r="G1140">
            <v>3</v>
          </cell>
        </row>
        <row r="1141">
          <cell r="D1141">
            <v>36809</v>
          </cell>
          <cell r="E1141">
            <v>1.5767960000000001</v>
          </cell>
          <cell r="F1141" t="str">
            <v>Terça-Feira</v>
          </cell>
          <cell r="G1141">
            <v>2</v>
          </cell>
        </row>
        <row r="1142">
          <cell r="D1142">
            <v>36808</v>
          </cell>
          <cell r="E1142">
            <v>1.5766439999999999</v>
          </cell>
          <cell r="F1142" t="str">
            <v>Segunda-Feria</v>
          </cell>
          <cell r="G1142">
            <v>1</v>
          </cell>
        </row>
        <row r="1143">
          <cell r="D1143">
            <v>36807</v>
          </cell>
          <cell r="E1143">
            <v>1.576492</v>
          </cell>
          <cell r="F1143" t="str">
            <v>Domingo</v>
          </cell>
          <cell r="G1143">
            <v>7</v>
          </cell>
        </row>
        <row r="1144">
          <cell r="D1144">
            <v>36806</v>
          </cell>
          <cell r="E1144">
            <v>1.5763400000000001</v>
          </cell>
          <cell r="F1144" t="str">
            <v>Sábado</v>
          </cell>
          <cell r="G1144">
            <v>6</v>
          </cell>
        </row>
        <row r="1145">
          <cell r="D1145">
            <v>36805</v>
          </cell>
          <cell r="E1145">
            <v>1.5761879999999999</v>
          </cell>
          <cell r="F1145" t="str">
            <v>Sexta-feira</v>
          </cell>
          <cell r="G1145">
            <v>5</v>
          </cell>
        </row>
        <row r="1146">
          <cell r="D1146">
            <v>36804</v>
          </cell>
          <cell r="E1146">
            <v>1.576036</v>
          </cell>
          <cell r="F1146" t="str">
            <v>Quinta-feira</v>
          </cell>
          <cell r="G1146">
            <v>4</v>
          </cell>
        </row>
        <row r="1147">
          <cell r="D1147">
            <v>36803</v>
          </cell>
          <cell r="E1147">
            <v>1.5758840000000001</v>
          </cell>
          <cell r="F1147" t="str">
            <v>Quarta-Feira</v>
          </cell>
          <cell r="G1147">
            <v>3</v>
          </cell>
        </row>
        <row r="1148">
          <cell r="D1148">
            <v>36802</v>
          </cell>
          <cell r="E1148">
            <v>1.5757319999999999</v>
          </cell>
          <cell r="F1148" t="str">
            <v>Terça-Feira</v>
          </cell>
          <cell r="G1148">
            <v>2</v>
          </cell>
        </row>
        <row r="1149">
          <cell r="D1149">
            <v>36801</v>
          </cell>
          <cell r="E1149">
            <v>1.57558</v>
          </cell>
          <cell r="F1149" t="str">
            <v>Segunda-Feria</v>
          </cell>
          <cell r="G1149">
            <v>1</v>
          </cell>
        </row>
        <row r="1150">
          <cell r="D1150">
            <v>36800</v>
          </cell>
          <cell r="E1150">
            <v>1.5754280000000001</v>
          </cell>
          <cell r="F1150" t="str">
            <v>Domingo</v>
          </cell>
          <cell r="G1150">
            <v>7</v>
          </cell>
        </row>
        <row r="1151">
          <cell r="D1151">
            <v>36799</v>
          </cell>
          <cell r="E1151">
            <v>1.575256</v>
          </cell>
          <cell r="F1151" t="str">
            <v>Sábado</v>
          </cell>
          <cell r="G1151">
            <v>6</v>
          </cell>
        </row>
        <row r="1152">
          <cell r="D1152">
            <v>36798</v>
          </cell>
          <cell r="E1152">
            <v>1.5750839999999999</v>
          </cell>
          <cell r="F1152" t="str">
            <v>Sexta-feira</v>
          </cell>
          <cell r="G1152">
            <v>5</v>
          </cell>
        </row>
        <row r="1153">
          <cell r="D1153">
            <v>36797</v>
          </cell>
          <cell r="E1153">
            <v>1.5749120000000001</v>
          </cell>
          <cell r="F1153" t="str">
            <v>Quinta-feira</v>
          </cell>
          <cell r="G1153">
            <v>4</v>
          </cell>
        </row>
        <row r="1154">
          <cell r="D1154">
            <v>36796</v>
          </cell>
          <cell r="E1154">
            <v>1.57474</v>
          </cell>
          <cell r="F1154" t="str">
            <v>Quarta-Feira</v>
          </cell>
          <cell r="G1154">
            <v>3</v>
          </cell>
        </row>
        <row r="1155">
          <cell r="D1155">
            <v>36795</v>
          </cell>
          <cell r="E1155">
            <v>1.574568</v>
          </cell>
          <cell r="F1155" t="str">
            <v>Terça-Feira</v>
          </cell>
          <cell r="G1155">
            <v>2</v>
          </cell>
        </row>
        <row r="1156">
          <cell r="D1156">
            <v>36794</v>
          </cell>
          <cell r="E1156">
            <v>1.5743959999999999</v>
          </cell>
          <cell r="F1156" t="str">
            <v>Segunda-Feria</v>
          </cell>
          <cell r="G1156">
            <v>1</v>
          </cell>
        </row>
        <row r="1157">
          <cell r="D1157">
            <v>36793</v>
          </cell>
          <cell r="E1157">
            <v>1.5742240000000001</v>
          </cell>
          <cell r="F1157" t="str">
            <v>Domingo</v>
          </cell>
          <cell r="G1157">
            <v>7</v>
          </cell>
        </row>
        <row r="1158">
          <cell r="D1158">
            <v>36792</v>
          </cell>
          <cell r="E1158">
            <v>1.574052</v>
          </cell>
          <cell r="F1158" t="str">
            <v>Sábado</v>
          </cell>
          <cell r="G1158">
            <v>6</v>
          </cell>
        </row>
        <row r="1159">
          <cell r="D1159">
            <v>36791</v>
          </cell>
          <cell r="E1159">
            <v>1.5738799999999999</v>
          </cell>
          <cell r="F1159" t="str">
            <v>Sexta-feira</v>
          </cell>
          <cell r="G1159">
            <v>5</v>
          </cell>
        </row>
        <row r="1160">
          <cell r="D1160">
            <v>36790</v>
          </cell>
          <cell r="E1160">
            <v>1.5737080000000001</v>
          </cell>
          <cell r="F1160" t="str">
            <v>Quinta-feira</v>
          </cell>
          <cell r="G1160">
            <v>4</v>
          </cell>
        </row>
        <row r="1161">
          <cell r="D1161">
            <v>36789</v>
          </cell>
          <cell r="E1161">
            <v>1.573536</v>
          </cell>
          <cell r="F1161" t="str">
            <v>Quarta-Feira</v>
          </cell>
          <cell r="G1161">
            <v>3</v>
          </cell>
        </row>
        <row r="1162">
          <cell r="D1162">
            <v>36788</v>
          </cell>
          <cell r="E1162">
            <v>1.573364</v>
          </cell>
          <cell r="F1162" t="str">
            <v>Terça-Feira</v>
          </cell>
          <cell r="G1162">
            <v>2</v>
          </cell>
        </row>
        <row r="1163">
          <cell r="D1163">
            <v>36787</v>
          </cell>
          <cell r="E1163">
            <v>1.5731919999999999</v>
          </cell>
          <cell r="F1163" t="str">
            <v>Segunda-Feria</v>
          </cell>
          <cell r="G1163">
            <v>1</v>
          </cell>
        </row>
        <row r="1164">
          <cell r="D1164">
            <v>36786</v>
          </cell>
          <cell r="E1164">
            <v>1.5730200000000001</v>
          </cell>
          <cell r="F1164" t="str">
            <v>Domingo</v>
          </cell>
          <cell r="G1164">
            <v>7</v>
          </cell>
        </row>
        <row r="1165">
          <cell r="D1165">
            <v>36785</v>
          </cell>
          <cell r="E1165">
            <v>1.572848</v>
          </cell>
          <cell r="F1165" t="str">
            <v>Sábado</v>
          </cell>
          <cell r="G1165">
            <v>6</v>
          </cell>
        </row>
        <row r="1166">
          <cell r="D1166">
            <v>36784</v>
          </cell>
          <cell r="E1166">
            <v>1.572676</v>
          </cell>
          <cell r="F1166" t="str">
            <v>Sexta-feira</v>
          </cell>
          <cell r="G1166">
            <v>5</v>
          </cell>
        </row>
        <row r="1167">
          <cell r="D1167">
            <v>36783</v>
          </cell>
          <cell r="E1167">
            <v>1.5725039999999999</v>
          </cell>
          <cell r="F1167" t="str">
            <v>Quinta-feira</v>
          </cell>
          <cell r="G1167">
            <v>4</v>
          </cell>
        </row>
        <row r="1168">
          <cell r="D1168">
            <v>36782</v>
          </cell>
          <cell r="E1168">
            <v>1.5723320000000001</v>
          </cell>
          <cell r="F1168" t="str">
            <v>Quarta-Feira</v>
          </cell>
          <cell r="G1168">
            <v>3</v>
          </cell>
        </row>
        <row r="1169">
          <cell r="D1169">
            <v>36781</v>
          </cell>
          <cell r="E1169">
            <v>1.57216</v>
          </cell>
          <cell r="F1169" t="str">
            <v>Terça-Feira</v>
          </cell>
          <cell r="G1169">
            <v>2</v>
          </cell>
        </row>
        <row r="1170">
          <cell r="D1170">
            <v>36780</v>
          </cell>
          <cell r="E1170">
            <v>1.5719879999999999</v>
          </cell>
          <cell r="F1170" t="str">
            <v>Segunda-Feria</v>
          </cell>
          <cell r="G1170">
            <v>1</v>
          </cell>
        </row>
        <row r="1171">
          <cell r="D1171">
            <v>36779</v>
          </cell>
          <cell r="E1171">
            <v>1.5718160000000001</v>
          </cell>
          <cell r="F1171" t="str">
            <v>Domingo</v>
          </cell>
          <cell r="G1171">
            <v>7</v>
          </cell>
        </row>
        <row r="1172">
          <cell r="D1172">
            <v>36778</v>
          </cell>
          <cell r="E1172">
            <v>1.571644</v>
          </cell>
          <cell r="F1172" t="str">
            <v>Sábado</v>
          </cell>
          <cell r="G1172">
            <v>6</v>
          </cell>
        </row>
        <row r="1173">
          <cell r="D1173">
            <v>36777</v>
          </cell>
          <cell r="E1173">
            <v>1.571472</v>
          </cell>
          <cell r="F1173" t="str">
            <v>Sexta-feira</v>
          </cell>
          <cell r="G1173">
            <v>5</v>
          </cell>
        </row>
        <row r="1174">
          <cell r="D1174">
            <v>36776</v>
          </cell>
          <cell r="E1174">
            <v>1.5712999999999999</v>
          </cell>
          <cell r="F1174" t="str">
            <v>Quinta-feira</v>
          </cell>
          <cell r="G1174">
            <v>4</v>
          </cell>
        </row>
        <row r="1175">
          <cell r="D1175">
            <v>36775</v>
          </cell>
          <cell r="E1175">
            <v>1.5711280000000001</v>
          </cell>
          <cell r="F1175" t="str">
            <v>Quarta-Feira</v>
          </cell>
          <cell r="G1175">
            <v>3</v>
          </cell>
        </row>
        <row r="1176">
          <cell r="D1176">
            <v>36774</v>
          </cell>
          <cell r="E1176">
            <v>1.570956</v>
          </cell>
          <cell r="F1176" t="str">
            <v>Terça-Feira</v>
          </cell>
          <cell r="G1176">
            <v>2</v>
          </cell>
        </row>
        <row r="1177">
          <cell r="D1177">
            <v>36773</v>
          </cell>
          <cell r="E1177">
            <v>1.570784</v>
          </cell>
          <cell r="F1177" t="str">
            <v>Segunda-Feria</v>
          </cell>
          <cell r="G1177">
            <v>1</v>
          </cell>
        </row>
        <row r="1178">
          <cell r="D1178">
            <v>36772</v>
          </cell>
          <cell r="E1178">
            <v>1.5706119999999999</v>
          </cell>
          <cell r="F1178" t="str">
            <v>Domingo</v>
          </cell>
          <cell r="G1178">
            <v>7</v>
          </cell>
        </row>
        <row r="1179">
          <cell r="D1179">
            <v>36771</v>
          </cell>
          <cell r="E1179">
            <v>1.570441</v>
          </cell>
          <cell r="F1179" t="str">
            <v>Sábado</v>
          </cell>
          <cell r="G1179">
            <v>6</v>
          </cell>
        </row>
        <row r="1180">
          <cell r="D1180">
            <v>36770</v>
          </cell>
          <cell r="E1180">
            <v>1.5702700000000001</v>
          </cell>
          <cell r="F1180" t="str">
            <v>Sexta-feira</v>
          </cell>
          <cell r="G1180">
            <v>5</v>
          </cell>
        </row>
        <row r="1181">
          <cell r="D1181">
            <v>36769</v>
          </cell>
          <cell r="E1181">
            <v>1.5700989999999999</v>
          </cell>
          <cell r="F1181" t="str">
            <v>Quinta-feira</v>
          </cell>
          <cell r="G1181">
            <v>4</v>
          </cell>
        </row>
        <row r="1182">
          <cell r="D1182">
            <v>36768</v>
          </cell>
          <cell r="E1182">
            <v>1.569928</v>
          </cell>
          <cell r="F1182" t="str">
            <v>Quarta-Feira</v>
          </cell>
          <cell r="G1182">
            <v>3</v>
          </cell>
        </row>
        <row r="1183">
          <cell r="D1183">
            <v>36767</v>
          </cell>
          <cell r="E1183">
            <v>1.5697570000000001</v>
          </cell>
          <cell r="F1183" t="str">
            <v>Terça-Feira</v>
          </cell>
          <cell r="G1183">
            <v>2</v>
          </cell>
        </row>
        <row r="1184">
          <cell r="D1184">
            <v>36766</v>
          </cell>
          <cell r="E1184">
            <v>1.5695859999999999</v>
          </cell>
          <cell r="F1184" t="str">
            <v>Segunda-Feria</v>
          </cell>
          <cell r="G1184">
            <v>1</v>
          </cell>
        </row>
        <row r="1185">
          <cell r="D1185">
            <v>36765</v>
          </cell>
          <cell r="E1185">
            <v>1.569415</v>
          </cell>
          <cell r="F1185" t="str">
            <v>Domingo</v>
          </cell>
          <cell r="G1185">
            <v>7</v>
          </cell>
        </row>
        <row r="1186">
          <cell r="D1186">
            <v>36764</v>
          </cell>
          <cell r="E1186">
            <v>1.5692440000000001</v>
          </cell>
          <cell r="F1186" t="str">
            <v>Sábado</v>
          </cell>
          <cell r="G1186">
            <v>6</v>
          </cell>
        </row>
        <row r="1187">
          <cell r="D1187">
            <v>36763</v>
          </cell>
          <cell r="E1187">
            <v>1.5690729999999999</v>
          </cell>
          <cell r="F1187" t="str">
            <v>Sexta-feira</v>
          </cell>
          <cell r="G1187">
            <v>5</v>
          </cell>
        </row>
        <row r="1188">
          <cell r="D1188">
            <v>36762</v>
          </cell>
          <cell r="E1188">
            <v>1.568902</v>
          </cell>
          <cell r="F1188" t="str">
            <v>Quinta-feira</v>
          </cell>
          <cell r="G1188">
            <v>4</v>
          </cell>
        </row>
        <row r="1189">
          <cell r="D1189">
            <v>36761</v>
          </cell>
          <cell r="E1189">
            <v>1.5687310000000001</v>
          </cell>
          <cell r="F1189" t="str">
            <v>Quarta-Feira</v>
          </cell>
          <cell r="G1189">
            <v>3</v>
          </cell>
        </row>
        <row r="1190">
          <cell r="D1190">
            <v>36760</v>
          </cell>
          <cell r="E1190">
            <v>1.56856</v>
          </cell>
          <cell r="F1190" t="str">
            <v>Terça-Feira</v>
          </cell>
          <cell r="G1190">
            <v>2</v>
          </cell>
        </row>
        <row r="1191">
          <cell r="D1191">
            <v>36759</v>
          </cell>
          <cell r="E1191">
            <v>1.568389</v>
          </cell>
          <cell r="F1191" t="str">
            <v>Segunda-Feria</v>
          </cell>
          <cell r="G1191">
            <v>1</v>
          </cell>
        </row>
        <row r="1192">
          <cell r="D1192">
            <v>36758</v>
          </cell>
          <cell r="E1192">
            <v>1.5682179999999999</v>
          </cell>
          <cell r="F1192" t="str">
            <v>Domingo</v>
          </cell>
          <cell r="G1192">
            <v>7</v>
          </cell>
        </row>
        <row r="1193">
          <cell r="D1193">
            <v>36757</v>
          </cell>
          <cell r="E1193">
            <v>1.568047</v>
          </cell>
          <cell r="F1193" t="str">
            <v>Sábado</v>
          </cell>
          <cell r="G1193">
            <v>6</v>
          </cell>
        </row>
        <row r="1194">
          <cell r="D1194">
            <v>36756</v>
          </cell>
          <cell r="E1194">
            <v>1.567876</v>
          </cell>
          <cell r="F1194" t="str">
            <v>Sexta-feira</v>
          </cell>
          <cell r="G1194">
            <v>5</v>
          </cell>
        </row>
        <row r="1195">
          <cell r="D1195">
            <v>36755</v>
          </cell>
          <cell r="E1195">
            <v>1.5677049999999999</v>
          </cell>
          <cell r="F1195" t="str">
            <v>Quinta-feira</v>
          </cell>
          <cell r="G1195">
            <v>4</v>
          </cell>
        </row>
        <row r="1196">
          <cell r="D1196">
            <v>36754</v>
          </cell>
          <cell r="E1196">
            <v>1.567534</v>
          </cell>
          <cell r="F1196" t="str">
            <v>Quarta-Feira</v>
          </cell>
          <cell r="G1196">
            <v>3</v>
          </cell>
        </row>
        <row r="1197">
          <cell r="D1197">
            <v>36753</v>
          </cell>
          <cell r="E1197">
            <v>1.5673630000000001</v>
          </cell>
          <cell r="F1197" t="str">
            <v>Terça-Feira</v>
          </cell>
          <cell r="G1197">
            <v>2</v>
          </cell>
        </row>
        <row r="1198">
          <cell r="D1198">
            <v>36752</v>
          </cell>
          <cell r="E1198">
            <v>1.5671919999999999</v>
          </cell>
          <cell r="F1198" t="str">
            <v>Segunda-Feria</v>
          </cell>
          <cell r="G1198">
            <v>1</v>
          </cell>
        </row>
        <row r="1199">
          <cell r="D1199">
            <v>36751</v>
          </cell>
          <cell r="E1199">
            <v>1.567021</v>
          </cell>
          <cell r="F1199" t="str">
            <v>Domingo</v>
          </cell>
          <cell r="G1199">
            <v>7</v>
          </cell>
        </row>
        <row r="1200">
          <cell r="D1200">
            <v>36750</v>
          </cell>
          <cell r="E1200">
            <v>1.5668500000000001</v>
          </cell>
          <cell r="F1200" t="str">
            <v>Sábado</v>
          </cell>
          <cell r="G1200">
            <v>6</v>
          </cell>
        </row>
        <row r="1201">
          <cell r="D1201">
            <v>36749</v>
          </cell>
          <cell r="E1201">
            <v>1.5666789999999999</v>
          </cell>
          <cell r="F1201" t="str">
            <v>Sexta-feira</v>
          </cell>
          <cell r="G1201">
            <v>5</v>
          </cell>
        </row>
        <row r="1202">
          <cell r="D1202">
            <v>36748</v>
          </cell>
          <cell r="E1202">
            <v>1.566508</v>
          </cell>
          <cell r="F1202" t="str">
            <v>Quinta-feira</v>
          </cell>
          <cell r="G1202">
            <v>4</v>
          </cell>
        </row>
        <row r="1203">
          <cell r="D1203">
            <v>36747</v>
          </cell>
          <cell r="E1203">
            <v>1.5663370000000001</v>
          </cell>
          <cell r="F1203" t="str">
            <v>Quarta-Feira</v>
          </cell>
          <cell r="G1203">
            <v>3</v>
          </cell>
        </row>
        <row r="1204">
          <cell r="D1204">
            <v>36746</v>
          </cell>
          <cell r="E1204">
            <v>1.5661659999999999</v>
          </cell>
          <cell r="F1204" t="str">
            <v>Terça-Feira</v>
          </cell>
          <cell r="G1204">
            <v>2</v>
          </cell>
        </row>
        <row r="1205">
          <cell r="D1205">
            <v>36745</v>
          </cell>
          <cell r="E1205">
            <v>1.565995</v>
          </cell>
          <cell r="F1205" t="str">
            <v>Segunda-Feria</v>
          </cell>
          <cell r="G1205">
            <v>1</v>
          </cell>
        </row>
        <row r="1206">
          <cell r="D1206">
            <v>36744</v>
          </cell>
          <cell r="E1206">
            <v>1.5658240000000001</v>
          </cell>
          <cell r="F1206" t="str">
            <v>Domingo</v>
          </cell>
          <cell r="G1206">
            <v>7</v>
          </cell>
        </row>
        <row r="1207">
          <cell r="D1207">
            <v>36743</v>
          </cell>
          <cell r="E1207">
            <v>1.565653</v>
          </cell>
          <cell r="F1207" t="str">
            <v>Sábado</v>
          </cell>
          <cell r="G1207">
            <v>6</v>
          </cell>
        </row>
        <row r="1208">
          <cell r="D1208">
            <v>36742</v>
          </cell>
          <cell r="E1208">
            <v>1.565482</v>
          </cell>
          <cell r="F1208" t="str">
            <v>Sexta-feira</v>
          </cell>
          <cell r="G1208">
            <v>5</v>
          </cell>
        </row>
        <row r="1209">
          <cell r="D1209">
            <v>36741</v>
          </cell>
          <cell r="E1209">
            <v>1.5653109999999999</v>
          </cell>
          <cell r="F1209" t="str">
            <v>Quinta-feira</v>
          </cell>
          <cell r="G1209">
            <v>4</v>
          </cell>
        </row>
        <row r="1210">
          <cell r="D1210">
            <v>36740</v>
          </cell>
          <cell r="E1210">
            <v>1.56514</v>
          </cell>
          <cell r="F1210" t="str">
            <v>Quarta-Feira</v>
          </cell>
          <cell r="G1210">
            <v>3</v>
          </cell>
        </row>
        <row r="1211">
          <cell r="D1211">
            <v>36739</v>
          </cell>
          <cell r="E1211">
            <v>1.5649690000000001</v>
          </cell>
          <cell r="F1211" t="str">
            <v>Terça-Feira</v>
          </cell>
          <cell r="G1211">
            <v>2</v>
          </cell>
        </row>
        <row r="1212">
          <cell r="D1212">
            <v>36738</v>
          </cell>
          <cell r="E1212">
            <v>1.5647979999999999</v>
          </cell>
          <cell r="F1212" t="str">
            <v>Segunda-Feria</v>
          </cell>
          <cell r="G1212">
            <v>1</v>
          </cell>
        </row>
        <row r="1213">
          <cell r="D1213">
            <v>36737</v>
          </cell>
          <cell r="E1213">
            <v>1.564627</v>
          </cell>
          <cell r="F1213" t="str">
            <v>Domingo</v>
          </cell>
          <cell r="G1213">
            <v>7</v>
          </cell>
        </row>
        <row r="1214">
          <cell r="D1214">
            <v>36736</v>
          </cell>
          <cell r="E1214">
            <v>1.5644560000000001</v>
          </cell>
          <cell r="F1214" t="str">
            <v>Sábado</v>
          </cell>
          <cell r="G1214">
            <v>6</v>
          </cell>
        </row>
        <row r="1215">
          <cell r="D1215">
            <v>36735</v>
          </cell>
          <cell r="E1215">
            <v>1.5642849999999999</v>
          </cell>
          <cell r="F1215" t="str">
            <v>Sexta-feira</v>
          </cell>
          <cell r="G1215">
            <v>5</v>
          </cell>
        </row>
        <row r="1216">
          <cell r="D1216">
            <v>36734</v>
          </cell>
          <cell r="E1216">
            <v>1.564114</v>
          </cell>
          <cell r="F1216" t="str">
            <v>Quinta-feira</v>
          </cell>
          <cell r="G1216">
            <v>4</v>
          </cell>
        </row>
        <row r="1217">
          <cell r="D1217">
            <v>36733</v>
          </cell>
          <cell r="E1217">
            <v>1.5639430000000001</v>
          </cell>
          <cell r="F1217" t="str">
            <v>Quarta-Feira</v>
          </cell>
          <cell r="G1217">
            <v>3</v>
          </cell>
        </row>
        <row r="1218">
          <cell r="D1218">
            <v>36732</v>
          </cell>
          <cell r="E1218">
            <v>1.5637719999999999</v>
          </cell>
          <cell r="F1218" t="str">
            <v>Terça-Feira</v>
          </cell>
          <cell r="G1218">
            <v>2</v>
          </cell>
        </row>
        <row r="1219">
          <cell r="D1219">
            <v>36731</v>
          </cell>
          <cell r="E1219">
            <v>1.563601</v>
          </cell>
          <cell r="F1219" t="str">
            <v>Segunda-Feria</v>
          </cell>
          <cell r="G1219">
            <v>1</v>
          </cell>
        </row>
        <row r="1220">
          <cell r="D1220">
            <v>36730</v>
          </cell>
          <cell r="E1220">
            <v>1.5634300000000001</v>
          </cell>
          <cell r="F1220" t="str">
            <v>Domingo</v>
          </cell>
          <cell r="G1220">
            <v>7</v>
          </cell>
        </row>
        <row r="1221">
          <cell r="D1221">
            <v>36729</v>
          </cell>
          <cell r="E1221">
            <v>1.563259</v>
          </cell>
          <cell r="F1221" t="str">
            <v>Sábado</v>
          </cell>
          <cell r="G1221">
            <v>6</v>
          </cell>
        </row>
        <row r="1222">
          <cell r="D1222">
            <v>36728</v>
          </cell>
          <cell r="E1222">
            <v>1.563088</v>
          </cell>
          <cell r="F1222" t="str">
            <v>Sexta-feira</v>
          </cell>
          <cell r="G1222">
            <v>5</v>
          </cell>
        </row>
        <row r="1223">
          <cell r="D1223">
            <v>36727</v>
          </cell>
          <cell r="E1223">
            <v>1.5629169999999999</v>
          </cell>
          <cell r="F1223" t="str">
            <v>Quinta-feira</v>
          </cell>
          <cell r="G1223">
            <v>4</v>
          </cell>
        </row>
        <row r="1224">
          <cell r="D1224">
            <v>36726</v>
          </cell>
          <cell r="E1224">
            <v>1.562746</v>
          </cell>
          <cell r="F1224" t="str">
            <v>Quarta-Feira</v>
          </cell>
          <cell r="G1224">
            <v>3</v>
          </cell>
        </row>
        <row r="1225">
          <cell r="D1225">
            <v>36725</v>
          </cell>
          <cell r="E1225">
            <v>1.562575</v>
          </cell>
          <cell r="F1225" t="str">
            <v>Terça-Feira</v>
          </cell>
          <cell r="G1225">
            <v>2</v>
          </cell>
        </row>
        <row r="1226">
          <cell r="D1226">
            <v>36724</v>
          </cell>
          <cell r="E1226">
            <v>1.5624039999999999</v>
          </cell>
          <cell r="F1226" t="str">
            <v>Segunda-Feria</v>
          </cell>
          <cell r="G1226">
            <v>1</v>
          </cell>
        </row>
        <row r="1227">
          <cell r="D1227">
            <v>36723</v>
          </cell>
          <cell r="E1227">
            <v>1.562233</v>
          </cell>
          <cell r="F1227" t="str">
            <v>Domingo</v>
          </cell>
          <cell r="G1227">
            <v>7</v>
          </cell>
        </row>
        <row r="1228">
          <cell r="D1228">
            <v>36722</v>
          </cell>
          <cell r="E1228">
            <v>1.5620620000000001</v>
          </cell>
          <cell r="F1228" t="str">
            <v>Sábado</v>
          </cell>
          <cell r="G1228">
            <v>6</v>
          </cell>
        </row>
        <row r="1229">
          <cell r="D1229">
            <v>36721</v>
          </cell>
          <cell r="E1229">
            <v>1.5618909999999999</v>
          </cell>
          <cell r="F1229" t="str">
            <v>Sexta-feira</v>
          </cell>
          <cell r="G1229">
            <v>5</v>
          </cell>
        </row>
        <row r="1230">
          <cell r="D1230">
            <v>36720</v>
          </cell>
          <cell r="E1230">
            <v>1.56172</v>
          </cell>
          <cell r="F1230" t="str">
            <v>Quinta-feira</v>
          </cell>
          <cell r="G1230">
            <v>4</v>
          </cell>
        </row>
        <row r="1231">
          <cell r="D1231">
            <v>36719</v>
          </cell>
          <cell r="E1231">
            <v>1.5615490000000001</v>
          </cell>
          <cell r="F1231" t="str">
            <v>Quarta-Feira</v>
          </cell>
          <cell r="G1231">
            <v>3</v>
          </cell>
        </row>
        <row r="1232">
          <cell r="D1232">
            <v>36718</v>
          </cell>
          <cell r="E1232">
            <v>1.5613779999999999</v>
          </cell>
          <cell r="F1232" t="str">
            <v>Terça-Feira</v>
          </cell>
          <cell r="G1232">
            <v>2</v>
          </cell>
        </row>
        <row r="1233">
          <cell r="D1233">
            <v>36717</v>
          </cell>
          <cell r="E1233">
            <v>1.5612079999999999</v>
          </cell>
          <cell r="F1233" t="str">
            <v>Segunda-Feria</v>
          </cell>
          <cell r="G1233">
            <v>1</v>
          </cell>
        </row>
        <row r="1234">
          <cell r="D1234">
            <v>36716</v>
          </cell>
          <cell r="E1234">
            <v>1.5610379999999999</v>
          </cell>
          <cell r="F1234" t="str">
            <v>Domingo</v>
          </cell>
          <cell r="G1234">
            <v>7</v>
          </cell>
        </row>
        <row r="1235">
          <cell r="D1235">
            <v>36715</v>
          </cell>
          <cell r="E1235">
            <v>1.5608679999999999</v>
          </cell>
          <cell r="F1235" t="str">
            <v>Sábado</v>
          </cell>
          <cell r="G1235">
            <v>6</v>
          </cell>
        </row>
        <row r="1236">
          <cell r="D1236">
            <v>36714</v>
          </cell>
          <cell r="E1236">
            <v>1.5606979999999999</v>
          </cell>
          <cell r="F1236" t="str">
            <v>Sexta-feira</v>
          </cell>
          <cell r="G1236">
            <v>5</v>
          </cell>
        </row>
        <row r="1237">
          <cell r="D1237">
            <v>36713</v>
          </cell>
          <cell r="E1237">
            <v>1.5605279999999999</v>
          </cell>
          <cell r="F1237" t="str">
            <v>Quinta-feira</v>
          </cell>
          <cell r="G1237">
            <v>4</v>
          </cell>
        </row>
        <row r="1238">
          <cell r="D1238">
            <v>36712</v>
          </cell>
          <cell r="E1238">
            <v>1.5603579999999999</v>
          </cell>
          <cell r="F1238" t="str">
            <v>Quarta-Feira</v>
          </cell>
          <cell r="G1238">
            <v>3</v>
          </cell>
        </row>
        <row r="1239">
          <cell r="D1239">
            <v>36711</v>
          </cell>
          <cell r="E1239">
            <v>1.5601879999999999</v>
          </cell>
          <cell r="F1239" t="str">
            <v>Terça-Feira</v>
          </cell>
          <cell r="G1239">
            <v>2</v>
          </cell>
        </row>
        <row r="1240">
          <cell r="D1240">
            <v>36710</v>
          </cell>
          <cell r="E1240">
            <v>1.5600179999999999</v>
          </cell>
          <cell r="F1240" t="str">
            <v>Segunda-Feria</v>
          </cell>
          <cell r="G1240">
            <v>1</v>
          </cell>
        </row>
        <row r="1241">
          <cell r="D1241">
            <v>36709</v>
          </cell>
          <cell r="E1241">
            <v>1.5598479999999999</v>
          </cell>
          <cell r="F1241" t="str">
            <v>Domingo</v>
          </cell>
          <cell r="G1241">
            <v>7</v>
          </cell>
        </row>
        <row r="1242">
          <cell r="D1242">
            <v>36708</v>
          </cell>
          <cell r="E1242">
            <v>1.5596779999999999</v>
          </cell>
          <cell r="F1242" t="str">
            <v>Sábado</v>
          </cell>
          <cell r="G1242">
            <v>6</v>
          </cell>
        </row>
        <row r="1243">
          <cell r="D1243">
            <v>36707</v>
          </cell>
          <cell r="E1243">
            <v>1.5594779999999999</v>
          </cell>
          <cell r="F1243" t="str">
            <v>Sexta-feira</v>
          </cell>
          <cell r="G1243">
            <v>5</v>
          </cell>
        </row>
        <row r="1244">
          <cell r="D1244">
            <v>36706</v>
          </cell>
          <cell r="E1244">
            <v>1.5592779999999999</v>
          </cell>
          <cell r="F1244" t="str">
            <v>Quinta-feira</v>
          </cell>
          <cell r="G1244">
            <v>4</v>
          </cell>
        </row>
        <row r="1245">
          <cell r="D1245">
            <v>36705</v>
          </cell>
          <cell r="E1245">
            <v>1.559078</v>
          </cell>
          <cell r="F1245" t="str">
            <v>Quarta-Feira</v>
          </cell>
          <cell r="G1245">
            <v>3</v>
          </cell>
        </row>
        <row r="1246">
          <cell r="D1246">
            <v>36704</v>
          </cell>
          <cell r="E1246">
            <v>1.558878</v>
          </cell>
          <cell r="F1246" t="str">
            <v>Terça-Feira</v>
          </cell>
          <cell r="G1246">
            <v>2</v>
          </cell>
        </row>
        <row r="1247">
          <cell r="D1247">
            <v>36703</v>
          </cell>
          <cell r="E1247">
            <v>1.558678</v>
          </cell>
          <cell r="F1247" t="str">
            <v>Segunda-Feria</v>
          </cell>
          <cell r="G1247">
            <v>1</v>
          </cell>
        </row>
        <row r="1248">
          <cell r="D1248">
            <v>36702</v>
          </cell>
          <cell r="E1248">
            <v>1.558478</v>
          </cell>
          <cell r="F1248" t="str">
            <v>Domingo</v>
          </cell>
          <cell r="G1248">
            <v>7</v>
          </cell>
        </row>
        <row r="1249">
          <cell r="D1249">
            <v>36701</v>
          </cell>
          <cell r="E1249">
            <v>1.5582780000000001</v>
          </cell>
          <cell r="F1249" t="str">
            <v>Sábado</v>
          </cell>
          <cell r="G1249">
            <v>6</v>
          </cell>
        </row>
        <row r="1250">
          <cell r="D1250">
            <v>36700</v>
          </cell>
          <cell r="E1250">
            <v>1.558079</v>
          </cell>
          <cell r="F1250" t="str">
            <v>Sexta-feira</v>
          </cell>
          <cell r="G1250">
            <v>5</v>
          </cell>
        </row>
        <row r="1251">
          <cell r="D1251">
            <v>36699</v>
          </cell>
          <cell r="E1251">
            <v>1.5578799999999999</v>
          </cell>
          <cell r="F1251" t="str">
            <v>Quinta-feira</v>
          </cell>
          <cell r="G1251">
            <v>4</v>
          </cell>
        </row>
        <row r="1252">
          <cell r="D1252">
            <v>36698</v>
          </cell>
          <cell r="E1252">
            <v>1.5576810000000001</v>
          </cell>
          <cell r="F1252" t="str">
            <v>Quarta-Feira</v>
          </cell>
          <cell r="G1252">
            <v>3</v>
          </cell>
        </row>
        <row r="1253">
          <cell r="D1253">
            <v>36697</v>
          </cell>
          <cell r="E1253">
            <v>1.557482</v>
          </cell>
          <cell r="F1253" t="str">
            <v>Terça-Feira</v>
          </cell>
          <cell r="G1253">
            <v>2</v>
          </cell>
        </row>
        <row r="1254">
          <cell r="D1254">
            <v>36696</v>
          </cell>
          <cell r="E1254">
            <v>1.557283</v>
          </cell>
          <cell r="F1254" t="str">
            <v>Segunda-Feria</v>
          </cell>
          <cell r="G1254">
            <v>1</v>
          </cell>
        </row>
        <row r="1255">
          <cell r="D1255">
            <v>36695</v>
          </cell>
          <cell r="E1255">
            <v>1.5570839999999999</v>
          </cell>
          <cell r="F1255" t="str">
            <v>Domingo</v>
          </cell>
          <cell r="G1255">
            <v>7</v>
          </cell>
        </row>
        <row r="1256">
          <cell r="D1256">
            <v>36694</v>
          </cell>
          <cell r="E1256">
            <v>1.5568850000000001</v>
          </cell>
          <cell r="F1256" t="str">
            <v>Sábado</v>
          </cell>
          <cell r="G1256">
            <v>6</v>
          </cell>
        </row>
        <row r="1257">
          <cell r="D1257">
            <v>36693</v>
          </cell>
          <cell r="E1257">
            <v>1.556686</v>
          </cell>
          <cell r="F1257" t="str">
            <v>Sexta-feira</v>
          </cell>
          <cell r="G1257">
            <v>5</v>
          </cell>
        </row>
        <row r="1258">
          <cell r="D1258">
            <v>36692</v>
          </cell>
          <cell r="E1258">
            <v>1.556487</v>
          </cell>
          <cell r="F1258" t="str">
            <v>Quinta-feira</v>
          </cell>
          <cell r="G1258">
            <v>4</v>
          </cell>
        </row>
        <row r="1259">
          <cell r="D1259">
            <v>36691</v>
          </cell>
          <cell r="E1259">
            <v>1.5562879999999999</v>
          </cell>
          <cell r="F1259" t="str">
            <v>Quarta-Feira</v>
          </cell>
          <cell r="G1259">
            <v>3</v>
          </cell>
        </row>
        <row r="1260">
          <cell r="D1260">
            <v>36690</v>
          </cell>
          <cell r="E1260">
            <v>1.5560890000000001</v>
          </cell>
          <cell r="F1260" t="str">
            <v>Terça-Feira</v>
          </cell>
          <cell r="G1260">
            <v>2</v>
          </cell>
        </row>
        <row r="1261">
          <cell r="D1261">
            <v>36689</v>
          </cell>
          <cell r="E1261">
            <v>1.55589</v>
          </cell>
          <cell r="F1261" t="str">
            <v>Segunda-Feria</v>
          </cell>
          <cell r="G1261">
            <v>1</v>
          </cell>
        </row>
        <row r="1262">
          <cell r="D1262">
            <v>36688</v>
          </cell>
          <cell r="E1262">
            <v>1.5556909999999999</v>
          </cell>
          <cell r="F1262" t="str">
            <v>Domingo</v>
          </cell>
          <cell r="G1262">
            <v>7</v>
          </cell>
        </row>
        <row r="1263">
          <cell r="D1263">
            <v>36687</v>
          </cell>
          <cell r="E1263">
            <v>1.5554920000000001</v>
          </cell>
          <cell r="F1263" t="str">
            <v>Sábado</v>
          </cell>
          <cell r="G1263">
            <v>6</v>
          </cell>
        </row>
        <row r="1264">
          <cell r="D1264">
            <v>36686</v>
          </cell>
          <cell r="E1264">
            <v>1.555293</v>
          </cell>
          <cell r="F1264" t="str">
            <v>Sexta-feira</v>
          </cell>
          <cell r="G1264">
            <v>5</v>
          </cell>
        </row>
        <row r="1265">
          <cell r="D1265">
            <v>36685</v>
          </cell>
          <cell r="E1265">
            <v>1.555094</v>
          </cell>
          <cell r="F1265" t="str">
            <v>Quinta-feira</v>
          </cell>
          <cell r="G1265">
            <v>4</v>
          </cell>
        </row>
        <row r="1266">
          <cell r="D1266">
            <v>36684</v>
          </cell>
          <cell r="E1266">
            <v>1.5548949999999999</v>
          </cell>
          <cell r="F1266" t="str">
            <v>Quarta-Feira</v>
          </cell>
          <cell r="G1266">
            <v>3</v>
          </cell>
        </row>
        <row r="1267">
          <cell r="D1267">
            <v>36683</v>
          </cell>
          <cell r="E1267">
            <v>1.5546960000000001</v>
          </cell>
          <cell r="F1267" t="str">
            <v>Terça-Feira</v>
          </cell>
          <cell r="G1267">
            <v>2</v>
          </cell>
        </row>
        <row r="1268">
          <cell r="D1268">
            <v>36682</v>
          </cell>
          <cell r="E1268">
            <v>1.554497</v>
          </cell>
          <cell r="F1268" t="str">
            <v>Segunda-Feria</v>
          </cell>
          <cell r="G1268">
            <v>1</v>
          </cell>
        </row>
        <row r="1269">
          <cell r="D1269">
            <v>36681</v>
          </cell>
          <cell r="E1269">
            <v>1.554298</v>
          </cell>
          <cell r="F1269" t="str">
            <v>Domingo</v>
          </cell>
          <cell r="G1269">
            <v>7</v>
          </cell>
        </row>
        <row r="1270">
          <cell r="D1270">
            <v>36680</v>
          </cell>
          <cell r="E1270">
            <v>1.5540989999999999</v>
          </cell>
          <cell r="F1270" t="str">
            <v>Sábado</v>
          </cell>
          <cell r="G1270">
            <v>6</v>
          </cell>
        </row>
        <row r="1271">
          <cell r="D1271">
            <v>36679</v>
          </cell>
          <cell r="E1271">
            <v>1.5539000000000001</v>
          </cell>
          <cell r="F1271" t="str">
            <v>Sexta-feira</v>
          </cell>
          <cell r="G1271">
            <v>5</v>
          </cell>
        </row>
        <row r="1272">
          <cell r="D1272">
            <v>36678</v>
          </cell>
          <cell r="E1272">
            <v>1.553701</v>
          </cell>
          <cell r="F1272" t="str">
            <v>Quinta-feira</v>
          </cell>
          <cell r="G1272">
            <v>4</v>
          </cell>
        </row>
        <row r="1273">
          <cell r="D1273">
            <v>36677</v>
          </cell>
          <cell r="E1273">
            <v>1.5535019999999999</v>
          </cell>
          <cell r="F1273" t="str">
            <v>Quarta-Feira</v>
          </cell>
          <cell r="G1273">
            <v>3</v>
          </cell>
        </row>
        <row r="1274">
          <cell r="D1274">
            <v>36676</v>
          </cell>
          <cell r="E1274">
            <v>1.5533030000000001</v>
          </cell>
          <cell r="F1274" t="str">
            <v>Terça-Feira</v>
          </cell>
          <cell r="G1274">
            <v>2</v>
          </cell>
        </row>
        <row r="1275">
          <cell r="D1275">
            <v>36675</v>
          </cell>
          <cell r="E1275">
            <v>1.553104</v>
          </cell>
          <cell r="F1275" t="str">
            <v>Segunda-Feria</v>
          </cell>
          <cell r="G1275">
            <v>1</v>
          </cell>
        </row>
        <row r="1276">
          <cell r="D1276">
            <v>36674</v>
          </cell>
          <cell r="E1276">
            <v>1.552905</v>
          </cell>
          <cell r="F1276" t="str">
            <v>Domingo</v>
          </cell>
          <cell r="G1276">
            <v>7</v>
          </cell>
        </row>
        <row r="1277">
          <cell r="D1277">
            <v>36673</v>
          </cell>
          <cell r="E1277">
            <v>1.5527059999999999</v>
          </cell>
          <cell r="F1277" t="str">
            <v>Sábado</v>
          </cell>
          <cell r="G1277">
            <v>6</v>
          </cell>
        </row>
        <row r="1278">
          <cell r="D1278">
            <v>36672</v>
          </cell>
          <cell r="E1278">
            <v>1.5525070000000001</v>
          </cell>
          <cell r="F1278" t="str">
            <v>Sexta-feira</v>
          </cell>
          <cell r="G1278">
            <v>5</v>
          </cell>
        </row>
        <row r="1279">
          <cell r="D1279">
            <v>36671</v>
          </cell>
          <cell r="E1279">
            <v>1.552308</v>
          </cell>
          <cell r="F1279" t="str">
            <v>Quinta-feira</v>
          </cell>
          <cell r="G1279">
            <v>4</v>
          </cell>
        </row>
        <row r="1280">
          <cell r="D1280">
            <v>36670</v>
          </cell>
          <cell r="E1280">
            <v>1.552109</v>
          </cell>
          <cell r="F1280" t="str">
            <v>Quarta-Feira</v>
          </cell>
          <cell r="G1280">
            <v>3</v>
          </cell>
        </row>
        <row r="1281">
          <cell r="D1281">
            <v>36669</v>
          </cell>
          <cell r="E1281">
            <v>1.5519099999999999</v>
          </cell>
          <cell r="F1281" t="str">
            <v>Terça-Feira</v>
          </cell>
          <cell r="G1281">
            <v>2</v>
          </cell>
        </row>
        <row r="1282">
          <cell r="D1282">
            <v>36668</v>
          </cell>
          <cell r="E1282">
            <v>1.5517110000000001</v>
          </cell>
          <cell r="F1282" t="str">
            <v>Segunda-Feria</v>
          </cell>
          <cell r="G1282">
            <v>1</v>
          </cell>
        </row>
        <row r="1283">
          <cell r="D1283">
            <v>36667</v>
          </cell>
          <cell r="E1283">
            <v>1.551512</v>
          </cell>
          <cell r="F1283" t="str">
            <v>Domingo</v>
          </cell>
          <cell r="G1283">
            <v>7</v>
          </cell>
        </row>
        <row r="1284">
          <cell r="D1284">
            <v>36666</v>
          </cell>
          <cell r="E1284">
            <v>1.5513129999999999</v>
          </cell>
          <cell r="F1284" t="str">
            <v>Sábado</v>
          </cell>
          <cell r="G1284">
            <v>6</v>
          </cell>
        </row>
        <row r="1285">
          <cell r="D1285">
            <v>36665</v>
          </cell>
          <cell r="E1285">
            <v>1.5511140000000001</v>
          </cell>
          <cell r="F1285" t="str">
            <v>Sexta-feira</v>
          </cell>
          <cell r="G1285">
            <v>5</v>
          </cell>
        </row>
        <row r="1286">
          <cell r="D1286">
            <v>36664</v>
          </cell>
          <cell r="E1286">
            <v>1.550915</v>
          </cell>
          <cell r="F1286" t="str">
            <v>Quinta-feira</v>
          </cell>
          <cell r="G1286">
            <v>4</v>
          </cell>
        </row>
        <row r="1287">
          <cell r="D1287">
            <v>36663</v>
          </cell>
          <cell r="E1287">
            <v>1.550716</v>
          </cell>
          <cell r="F1287" t="str">
            <v>Quarta-Feira</v>
          </cell>
          <cell r="G1287">
            <v>3</v>
          </cell>
        </row>
        <row r="1288">
          <cell r="D1288">
            <v>36662</v>
          </cell>
          <cell r="E1288">
            <v>1.5505169999999999</v>
          </cell>
          <cell r="F1288" t="str">
            <v>Terça-Feira</v>
          </cell>
          <cell r="G1288">
            <v>2</v>
          </cell>
        </row>
        <row r="1289">
          <cell r="D1289">
            <v>36661</v>
          </cell>
          <cell r="E1289">
            <v>1.5503180000000001</v>
          </cell>
          <cell r="F1289" t="str">
            <v>Segunda-Feria</v>
          </cell>
          <cell r="G1289">
            <v>1</v>
          </cell>
        </row>
        <row r="1290">
          <cell r="D1290">
            <v>36660</v>
          </cell>
          <cell r="E1290">
            <v>1.5501199999999999</v>
          </cell>
          <cell r="F1290" t="str">
            <v>Domingo</v>
          </cell>
          <cell r="G1290">
            <v>7</v>
          </cell>
        </row>
        <row r="1291">
          <cell r="D1291">
            <v>36659</v>
          </cell>
          <cell r="E1291">
            <v>1.549922</v>
          </cell>
          <cell r="F1291" t="str">
            <v>Sábado</v>
          </cell>
          <cell r="G1291">
            <v>6</v>
          </cell>
        </row>
        <row r="1292">
          <cell r="D1292">
            <v>36658</v>
          </cell>
          <cell r="E1292">
            <v>1.5497240000000001</v>
          </cell>
          <cell r="F1292" t="str">
            <v>Sexta-feira</v>
          </cell>
          <cell r="G1292">
            <v>5</v>
          </cell>
        </row>
        <row r="1293">
          <cell r="D1293">
            <v>36657</v>
          </cell>
          <cell r="E1293">
            <v>1.549526</v>
          </cell>
          <cell r="F1293" t="str">
            <v>Quinta-feira</v>
          </cell>
          <cell r="G1293">
            <v>4</v>
          </cell>
        </row>
        <row r="1294">
          <cell r="D1294">
            <v>36656</v>
          </cell>
          <cell r="E1294">
            <v>1.549328</v>
          </cell>
          <cell r="F1294" t="str">
            <v>Quarta-Feira</v>
          </cell>
          <cell r="G1294">
            <v>3</v>
          </cell>
        </row>
        <row r="1295">
          <cell r="D1295">
            <v>36655</v>
          </cell>
          <cell r="E1295">
            <v>1.5491299999999999</v>
          </cell>
          <cell r="F1295" t="str">
            <v>Terça-Feira</v>
          </cell>
          <cell r="G1295">
            <v>2</v>
          </cell>
        </row>
        <row r="1296">
          <cell r="D1296">
            <v>36654</v>
          </cell>
          <cell r="E1296">
            <v>1.548932</v>
          </cell>
          <cell r="F1296" t="str">
            <v>Segunda-Feria</v>
          </cell>
          <cell r="G1296">
            <v>1</v>
          </cell>
        </row>
        <row r="1297">
          <cell r="D1297">
            <v>36653</v>
          </cell>
          <cell r="E1297">
            <v>1.5487340000000001</v>
          </cell>
          <cell r="F1297" t="str">
            <v>Domingo</v>
          </cell>
          <cell r="G1297">
            <v>7</v>
          </cell>
        </row>
        <row r="1298">
          <cell r="D1298">
            <v>36652</v>
          </cell>
          <cell r="E1298">
            <v>1.5485359999999999</v>
          </cell>
          <cell r="F1298" t="str">
            <v>Sábado</v>
          </cell>
          <cell r="G1298">
            <v>6</v>
          </cell>
        </row>
        <row r="1299">
          <cell r="D1299">
            <v>36651</v>
          </cell>
          <cell r="E1299">
            <v>1.548338</v>
          </cell>
          <cell r="F1299" t="str">
            <v>Sexta-feira</v>
          </cell>
          <cell r="G1299">
            <v>5</v>
          </cell>
        </row>
        <row r="1300">
          <cell r="D1300">
            <v>36650</v>
          </cell>
          <cell r="E1300">
            <v>1.5481400000000001</v>
          </cell>
          <cell r="F1300" t="str">
            <v>Quinta-feira</v>
          </cell>
          <cell r="G1300">
            <v>4</v>
          </cell>
        </row>
        <row r="1301">
          <cell r="D1301">
            <v>36649</v>
          </cell>
          <cell r="E1301">
            <v>1.5479419999999999</v>
          </cell>
          <cell r="F1301" t="str">
            <v>Quarta-Feira</v>
          </cell>
          <cell r="G1301">
            <v>3</v>
          </cell>
        </row>
        <row r="1302">
          <cell r="D1302">
            <v>36648</v>
          </cell>
          <cell r="E1302">
            <v>1.547744</v>
          </cell>
          <cell r="F1302" t="str">
            <v>Terça-Feira</v>
          </cell>
          <cell r="G1302">
            <v>2</v>
          </cell>
        </row>
        <row r="1303">
          <cell r="D1303">
            <v>36647</v>
          </cell>
          <cell r="E1303">
            <v>1.5475460000000001</v>
          </cell>
          <cell r="F1303" t="str">
            <v>Segunda-Feria</v>
          </cell>
          <cell r="G1303">
            <v>1</v>
          </cell>
        </row>
        <row r="1304">
          <cell r="D1304">
            <v>36646</v>
          </cell>
          <cell r="E1304">
            <v>1.5473479999999999</v>
          </cell>
          <cell r="F1304" t="str">
            <v>Domingo</v>
          </cell>
          <cell r="G1304">
            <v>7</v>
          </cell>
        </row>
        <row r="1305">
          <cell r="D1305">
            <v>36645</v>
          </cell>
          <cell r="E1305">
            <v>1.54715</v>
          </cell>
          <cell r="F1305" t="str">
            <v>Sábado</v>
          </cell>
          <cell r="G1305">
            <v>6</v>
          </cell>
        </row>
        <row r="1306">
          <cell r="D1306">
            <v>36644</v>
          </cell>
          <cell r="E1306">
            <v>1.5469520000000001</v>
          </cell>
          <cell r="F1306" t="str">
            <v>Sexta-feira</v>
          </cell>
          <cell r="G1306">
            <v>5</v>
          </cell>
        </row>
        <row r="1307">
          <cell r="D1307">
            <v>36643</v>
          </cell>
          <cell r="E1307">
            <v>1.546754</v>
          </cell>
          <cell r="F1307" t="str">
            <v>Quinta-feira</v>
          </cell>
          <cell r="G1307">
            <v>4</v>
          </cell>
        </row>
        <row r="1308">
          <cell r="D1308">
            <v>36642</v>
          </cell>
          <cell r="E1308">
            <v>1.546556</v>
          </cell>
          <cell r="F1308" t="str">
            <v>Quarta-Feira</v>
          </cell>
          <cell r="G1308">
            <v>3</v>
          </cell>
        </row>
        <row r="1309">
          <cell r="D1309">
            <v>36641</v>
          </cell>
          <cell r="E1309">
            <v>1.5463579999999999</v>
          </cell>
          <cell r="F1309" t="str">
            <v>Terça-Feira</v>
          </cell>
          <cell r="G1309">
            <v>2</v>
          </cell>
        </row>
        <row r="1310">
          <cell r="D1310">
            <v>36640</v>
          </cell>
          <cell r="E1310">
            <v>1.54616</v>
          </cell>
          <cell r="F1310" t="str">
            <v>Segunda-Feria</v>
          </cell>
          <cell r="G1310">
            <v>1</v>
          </cell>
        </row>
        <row r="1311">
          <cell r="D1311">
            <v>36639</v>
          </cell>
          <cell r="E1311">
            <v>1.5459620000000001</v>
          </cell>
          <cell r="F1311" t="str">
            <v>Domingo</v>
          </cell>
          <cell r="G1311">
            <v>7</v>
          </cell>
        </row>
        <row r="1312">
          <cell r="D1312">
            <v>36638</v>
          </cell>
          <cell r="E1312">
            <v>1.5457639999999999</v>
          </cell>
          <cell r="F1312" t="str">
            <v>Sábado</v>
          </cell>
          <cell r="G1312">
            <v>6</v>
          </cell>
        </row>
        <row r="1313">
          <cell r="D1313">
            <v>36637</v>
          </cell>
          <cell r="E1313">
            <v>1.545566</v>
          </cell>
          <cell r="F1313" t="str">
            <v>Sexta-feira</v>
          </cell>
          <cell r="G1313">
            <v>5</v>
          </cell>
        </row>
        <row r="1314">
          <cell r="D1314">
            <v>36636</v>
          </cell>
          <cell r="E1314">
            <v>1.5453680000000001</v>
          </cell>
          <cell r="F1314" t="str">
            <v>Quinta-feira</v>
          </cell>
          <cell r="G1314">
            <v>4</v>
          </cell>
        </row>
        <row r="1315">
          <cell r="D1315">
            <v>36635</v>
          </cell>
          <cell r="E1315">
            <v>1.5451699999999999</v>
          </cell>
          <cell r="F1315" t="str">
            <v>Quarta-Feira</v>
          </cell>
          <cell r="G1315">
            <v>3</v>
          </cell>
        </row>
        <row r="1316">
          <cell r="D1316">
            <v>36634</v>
          </cell>
          <cell r="E1316">
            <v>1.544972</v>
          </cell>
          <cell r="F1316" t="str">
            <v>Terça-Feira</v>
          </cell>
          <cell r="G1316">
            <v>2</v>
          </cell>
        </row>
        <row r="1317">
          <cell r="D1317">
            <v>36633</v>
          </cell>
          <cell r="E1317">
            <v>1.5447740000000001</v>
          </cell>
          <cell r="F1317" t="str">
            <v>Segunda-Feria</v>
          </cell>
          <cell r="G1317">
            <v>1</v>
          </cell>
        </row>
        <row r="1318">
          <cell r="D1318">
            <v>36632</v>
          </cell>
          <cell r="E1318">
            <v>1.5445759999999999</v>
          </cell>
          <cell r="F1318" t="str">
            <v>Domingo</v>
          </cell>
          <cell r="G1318">
            <v>7</v>
          </cell>
        </row>
        <row r="1319">
          <cell r="D1319">
            <v>36631</v>
          </cell>
          <cell r="E1319">
            <v>1.544378</v>
          </cell>
          <cell r="F1319" t="str">
            <v>Sábado</v>
          </cell>
          <cell r="G1319">
            <v>6</v>
          </cell>
        </row>
        <row r="1320">
          <cell r="D1320">
            <v>36630</v>
          </cell>
          <cell r="E1320">
            <v>1.5441800000000001</v>
          </cell>
          <cell r="F1320" t="str">
            <v>Sexta-feira</v>
          </cell>
          <cell r="G1320">
            <v>5</v>
          </cell>
        </row>
        <row r="1321">
          <cell r="D1321">
            <v>36629</v>
          </cell>
          <cell r="E1321">
            <v>1.543982</v>
          </cell>
          <cell r="F1321" t="str">
            <v>Quinta-feira</v>
          </cell>
          <cell r="G1321">
            <v>4</v>
          </cell>
        </row>
        <row r="1322">
          <cell r="D1322">
            <v>36628</v>
          </cell>
          <cell r="E1322">
            <v>1.543784</v>
          </cell>
          <cell r="F1322" t="str">
            <v>Quarta-Feira</v>
          </cell>
          <cell r="G1322">
            <v>3</v>
          </cell>
        </row>
        <row r="1323">
          <cell r="D1323">
            <v>36627</v>
          </cell>
          <cell r="E1323">
            <v>1.5435859999999999</v>
          </cell>
          <cell r="F1323" t="str">
            <v>Terça-Feira</v>
          </cell>
          <cell r="G1323">
            <v>2</v>
          </cell>
        </row>
        <row r="1324">
          <cell r="D1324">
            <v>36626</v>
          </cell>
          <cell r="E1324">
            <v>1.543388</v>
          </cell>
          <cell r="F1324" t="str">
            <v>Segunda-Feria</v>
          </cell>
          <cell r="G1324">
            <v>1</v>
          </cell>
        </row>
        <row r="1325">
          <cell r="D1325">
            <v>36625</v>
          </cell>
          <cell r="E1325">
            <v>1.5431900000000001</v>
          </cell>
          <cell r="F1325" t="str">
            <v>Domingo</v>
          </cell>
          <cell r="G1325">
            <v>7</v>
          </cell>
        </row>
        <row r="1326">
          <cell r="D1326">
            <v>36624</v>
          </cell>
          <cell r="E1326">
            <v>1.5429919999999999</v>
          </cell>
          <cell r="F1326" t="str">
            <v>Sábado</v>
          </cell>
          <cell r="G1326">
            <v>6</v>
          </cell>
        </row>
        <row r="1327">
          <cell r="D1327">
            <v>36623</v>
          </cell>
          <cell r="E1327">
            <v>1.542794</v>
          </cell>
          <cell r="F1327" t="str">
            <v>Sexta-feira</v>
          </cell>
          <cell r="G1327">
            <v>5</v>
          </cell>
        </row>
        <row r="1328">
          <cell r="D1328">
            <v>36622</v>
          </cell>
          <cell r="E1328">
            <v>1.5425960000000001</v>
          </cell>
          <cell r="F1328" t="str">
            <v>Quinta-feira</v>
          </cell>
          <cell r="G1328">
            <v>4</v>
          </cell>
        </row>
        <row r="1329">
          <cell r="D1329">
            <v>36621</v>
          </cell>
          <cell r="E1329">
            <v>1.5423990000000001</v>
          </cell>
          <cell r="F1329" t="str">
            <v>Quarta-Feira</v>
          </cell>
          <cell r="G1329">
            <v>3</v>
          </cell>
        </row>
        <row r="1330">
          <cell r="D1330">
            <v>36620</v>
          </cell>
          <cell r="E1330">
            <v>1.5422020000000001</v>
          </cell>
          <cell r="F1330" t="str">
            <v>Terça-Feira</v>
          </cell>
          <cell r="G1330">
            <v>2</v>
          </cell>
        </row>
        <row r="1331">
          <cell r="D1331">
            <v>36619</v>
          </cell>
          <cell r="E1331">
            <v>1.5420050000000001</v>
          </cell>
          <cell r="F1331" t="str">
            <v>Segunda-Feria</v>
          </cell>
          <cell r="G1331">
            <v>1</v>
          </cell>
        </row>
        <row r="1332">
          <cell r="D1332">
            <v>36618</v>
          </cell>
          <cell r="E1332">
            <v>1.5418080000000001</v>
          </cell>
          <cell r="F1332" t="str">
            <v>Domingo</v>
          </cell>
          <cell r="G1332">
            <v>7</v>
          </cell>
        </row>
        <row r="1333">
          <cell r="D1333">
            <v>36617</v>
          </cell>
          <cell r="E1333">
            <v>1.5416110000000001</v>
          </cell>
          <cell r="F1333" t="str">
            <v>Sábado</v>
          </cell>
          <cell r="G1333">
            <v>6</v>
          </cell>
        </row>
        <row r="1334">
          <cell r="D1334">
            <v>36616</v>
          </cell>
          <cell r="E1334">
            <v>1.5413749999999999</v>
          </cell>
          <cell r="F1334" t="str">
            <v>Sexta-feira</v>
          </cell>
          <cell r="G1334">
            <v>5</v>
          </cell>
        </row>
        <row r="1335">
          <cell r="D1335">
            <v>36615</v>
          </cell>
          <cell r="E1335">
            <v>1.541139</v>
          </cell>
          <cell r="F1335" t="str">
            <v>Quinta-feira</v>
          </cell>
          <cell r="G1335">
            <v>4</v>
          </cell>
        </row>
        <row r="1336">
          <cell r="D1336">
            <v>36614</v>
          </cell>
          <cell r="E1336">
            <v>1.5409029999999999</v>
          </cell>
          <cell r="F1336" t="str">
            <v>Quarta-Feira</v>
          </cell>
          <cell r="G1336">
            <v>3</v>
          </cell>
        </row>
        <row r="1337">
          <cell r="D1337">
            <v>36613</v>
          </cell>
          <cell r="E1337">
            <v>1.540667</v>
          </cell>
          <cell r="F1337" t="str">
            <v>Terça-Feira</v>
          </cell>
          <cell r="G1337">
            <v>2</v>
          </cell>
        </row>
        <row r="1338">
          <cell r="D1338">
            <v>36612</v>
          </cell>
          <cell r="E1338">
            <v>1.5404310000000001</v>
          </cell>
          <cell r="F1338" t="str">
            <v>Segunda-Feria</v>
          </cell>
          <cell r="G1338">
            <v>1</v>
          </cell>
        </row>
        <row r="1339">
          <cell r="D1339">
            <v>36611</v>
          </cell>
          <cell r="E1339">
            <v>1.540195</v>
          </cell>
          <cell r="F1339" t="str">
            <v>Domingo</v>
          </cell>
          <cell r="G1339">
            <v>7</v>
          </cell>
        </row>
        <row r="1340">
          <cell r="D1340">
            <v>36610</v>
          </cell>
          <cell r="E1340">
            <v>1.5399590000000001</v>
          </cell>
          <cell r="F1340" t="str">
            <v>Sábado</v>
          </cell>
          <cell r="G1340">
            <v>6</v>
          </cell>
        </row>
        <row r="1341">
          <cell r="D1341">
            <v>36609</v>
          </cell>
          <cell r="E1341">
            <v>1.539723</v>
          </cell>
          <cell r="F1341" t="str">
            <v>Sexta-feira</v>
          </cell>
          <cell r="G1341">
            <v>5</v>
          </cell>
        </row>
        <row r="1342">
          <cell r="D1342">
            <v>36608</v>
          </cell>
          <cell r="E1342">
            <v>1.539488</v>
          </cell>
          <cell r="F1342" t="str">
            <v>Quinta-feira</v>
          </cell>
          <cell r="G1342">
            <v>4</v>
          </cell>
        </row>
        <row r="1343">
          <cell r="D1343">
            <v>36607</v>
          </cell>
          <cell r="E1343">
            <v>1.539253</v>
          </cell>
          <cell r="F1343" t="str">
            <v>Quarta-Feira</v>
          </cell>
          <cell r="G1343">
            <v>3</v>
          </cell>
        </row>
        <row r="1344">
          <cell r="D1344">
            <v>36606</v>
          </cell>
          <cell r="E1344">
            <v>1.539018</v>
          </cell>
          <cell r="F1344" t="str">
            <v>Terça-Feira</v>
          </cell>
          <cell r="G1344">
            <v>2</v>
          </cell>
        </row>
        <row r="1345">
          <cell r="D1345">
            <v>36605</v>
          </cell>
          <cell r="E1345">
            <v>1.538783</v>
          </cell>
          <cell r="F1345" t="str">
            <v>Segunda-Feria</v>
          </cell>
          <cell r="G1345">
            <v>1</v>
          </cell>
        </row>
        <row r="1346">
          <cell r="D1346">
            <v>36604</v>
          </cell>
          <cell r="E1346">
            <v>1.538548</v>
          </cell>
          <cell r="F1346" t="str">
            <v>Domingo</v>
          </cell>
          <cell r="G1346">
            <v>7</v>
          </cell>
        </row>
        <row r="1347">
          <cell r="D1347">
            <v>36603</v>
          </cell>
          <cell r="E1347">
            <v>1.538313</v>
          </cell>
          <cell r="F1347" t="str">
            <v>Sábado</v>
          </cell>
          <cell r="G1347">
            <v>6</v>
          </cell>
        </row>
        <row r="1348">
          <cell r="D1348">
            <v>36602</v>
          </cell>
          <cell r="E1348">
            <v>1.5380780000000001</v>
          </cell>
          <cell r="F1348" t="str">
            <v>Sexta-feira</v>
          </cell>
          <cell r="G1348">
            <v>5</v>
          </cell>
        </row>
        <row r="1349">
          <cell r="D1349">
            <v>36601</v>
          </cell>
          <cell r="E1349">
            <v>1.5378430000000001</v>
          </cell>
          <cell r="F1349" t="str">
            <v>Quinta-feira</v>
          </cell>
          <cell r="G1349">
            <v>4</v>
          </cell>
        </row>
        <row r="1350">
          <cell r="D1350">
            <v>36600</v>
          </cell>
          <cell r="E1350">
            <v>1.5376080000000001</v>
          </cell>
          <cell r="F1350" t="str">
            <v>Quarta-Feira</v>
          </cell>
          <cell r="G1350">
            <v>3</v>
          </cell>
        </row>
        <row r="1351">
          <cell r="D1351">
            <v>36599</v>
          </cell>
          <cell r="E1351">
            <v>1.5373730000000001</v>
          </cell>
          <cell r="F1351" t="str">
            <v>Terça-Feira</v>
          </cell>
          <cell r="G1351">
            <v>2</v>
          </cell>
        </row>
        <row r="1352">
          <cell r="D1352">
            <v>36598</v>
          </cell>
          <cell r="E1352">
            <v>1.5371379999999999</v>
          </cell>
          <cell r="F1352" t="str">
            <v>Segunda-Feria</v>
          </cell>
          <cell r="G1352">
            <v>1</v>
          </cell>
        </row>
        <row r="1353">
          <cell r="D1353">
            <v>36597</v>
          </cell>
          <cell r="E1353">
            <v>1.5369029999999999</v>
          </cell>
          <cell r="F1353" t="str">
            <v>Domingo</v>
          </cell>
          <cell r="G1353">
            <v>7</v>
          </cell>
        </row>
        <row r="1354">
          <cell r="D1354">
            <v>36596</v>
          </cell>
          <cell r="E1354">
            <v>1.5366679999999999</v>
          </cell>
          <cell r="F1354" t="str">
            <v>Sábado</v>
          </cell>
          <cell r="G1354">
            <v>6</v>
          </cell>
        </row>
        <row r="1355">
          <cell r="D1355">
            <v>36595</v>
          </cell>
          <cell r="E1355">
            <v>1.5364329999999999</v>
          </cell>
          <cell r="F1355" t="str">
            <v>Sexta-feira</v>
          </cell>
          <cell r="G1355">
            <v>5</v>
          </cell>
        </row>
        <row r="1356">
          <cell r="D1356">
            <v>36594</v>
          </cell>
          <cell r="E1356">
            <v>1.536198</v>
          </cell>
          <cell r="F1356" t="str">
            <v>Quinta-feira</v>
          </cell>
          <cell r="G1356">
            <v>4</v>
          </cell>
        </row>
        <row r="1357">
          <cell r="D1357">
            <v>36593</v>
          </cell>
          <cell r="E1357">
            <v>1.535963</v>
          </cell>
          <cell r="F1357" t="str">
            <v>Quarta-Feira</v>
          </cell>
          <cell r="G1357">
            <v>3</v>
          </cell>
        </row>
        <row r="1358">
          <cell r="D1358">
            <v>36592</v>
          </cell>
          <cell r="E1358">
            <v>1.535728</v>
          </cell>
          <cell r="F1358" t="str">
            <v>Terça-Feira</v>
          </cell>
          <cell r="G1358">
            <v>2</v>
          </cell>
        </row>
        <row r="1359">
          <cell r="D1359">
            <v>36591</v>
          </cell>
          <cell r="E1359">
            <v>1.535493</v>
          </cell>
          <cell r="F1359" t="str">
            <v>Segunda-Feria</v>
          </cell>
          <cell r="G1359">
            <v>1</v>
          </cell>
        </row>
        <row r="1360">
          <cell r="D1360">
            <v>36590</v>
          </cell>
          <cell r="E1360">
            <v>1.535258</v>
          </cell>
          <cell r="F1360" t="str">
            <v>Domingo</v>
          </cell>
          <cell r="G1360">
            <v>7</v>
          </cell>
        </row>
        <row r="1361">
          <cell r="D1361">
            <v>36589</v>
          </cell>
          <cell r="E1361">
            <v>1.535023</v>
          </cell>
          <cell r="F1361" t="str">
            <v>Sábado</v>
          </cell>
          <cell r="G1361">
            <v>6</v>
          </cell>
        </row>
        <row r="1362">
          <cell r="D1362">
            <v>36588</v>
          </cell>
          <cell r="E1362">
            <v>1.534788</v>
          </cell>
          <cell r="F1362" t="str">
            <v>Sexta-feira</v>
          </cell>
          <cell r="G1362">
            <v>5</v>
          </cell>
        </row>
        <row r="1363">
          <cell r="D1363">
            <v>36587</v>
          </cell>
          <cell r="E1363">
            <v>1.5345530000000001</v>
          </cell>
          <cell r="F1363" t="str">
            <v>Quinta-feira</v>
          </cell>
          <cell r="G1363">
            <v>4</v>
          </cell>
        </row>
        <row r="1364">
          <cell r="D1364">
            <v>36586</v>
          </cell>
          <cell r="E1364">
            <v>1.5343180000000001</v>
          </cell>
          <cell r="F1364" t="str">
            <v>Quarta-Feira</v>
          </cell>
          <cell r="G1364">
            <v>3</v>
          </cell>
        </row>
        <row r="1365">
          <cell r="D1365">
            <v>36585</v>
          </cell>
          <cell r="E1365">
            <v>1.5340830000000001</v>
          </cell>
          <cell r="F1365" t="str">
            <v>Terça-Feira</v>
          </cell>
          <cell r="G1365">
            <v>2</v>
          </cell>
        </row>
        <row r="1366">
          <cell r="D1366">
            <v>36584</v>
          </cell>
          <cell r="E1366">
            <v>1.5338480000000001</v>
          </cell>
          <cell r="F1366" t="str">
            <v>Segunda-Feria</v>
          </cell>
          <cell r="G1366">
            <v>1</v>
          </cell>
        </row>
        <row r="1367">
          <cell r="D1367">
            <v>36583</v>
          </cell>
          <cell r="E1367">
            <v>1.5336129999999999</v>
          </cell>
          <cell r="F1367" t="str">
            <v>Domingo</v>
          </cell>
          <cell r="G1367">
            <v>7</v>
          </cell>
        </row>
        <row r="1368">
          <cell r="D1368">
            <v>36582</v>
          </cell>
          <cell r="E1368">
            <v>1.5333779999999999</v>
          </cell>
          <cell r="F1368" t="str">
            <v>Sábado</v>
          </cell>
          <cell r="G1368">
            <v>6</v>
          </cell>
        </row>
        <row r="1369">
          <cell r="D1369">
            <v>36581</v>
          </cell>
          <cell r="E1369">
            <v>1.5331429999999999</v>
          </cell>
          <cell r="F1369" t="str">
            <v>Sexta-feira</v>
          </cell>
          <cell r="G1369">
            <v>5</v>
          </cell>
        </row>
        <row r="1370">
          <cell r="D1370">
            <v>36580</v>
          </cell>
          <cell r="E1370">
            <v>1.5329090000000001</v>
          </cell>
          <cell r="F1370" t="str">
            <v>Quinta-feira</v>
          </cell>
          <cell r="G1370">
            <v>4</v>
          </cell>
        </row>
        <row r="1371">
          <cell r="D1371">
            <v>36579</v>
          </cell>
          <cell r="E1371">
            <v>1.532675</v>
          </cell>
          <cell r="F1371" t="str">
            <v>Quarta-Feira</v>
          </cell>
          <cell r="G1371">
            <v>3</v>
          </cell>
        </row>
        <row r="1372">
          <cell r="D1372">
            <v>36578</v>
          </cell>
          <cell r="E1372">
            <v>1.5324409999999999</v>
          </cell>
          <cell r="F1372" t="str">
            <v>Terça-Feira</v>
          </cell>
          <cell r="G1372">
            <v>2</v>
          </cell>
        </row>
        <row r="1373">
          <cell r="D1373">
            <v>36577</v>
          </cell>
          <cell r="E1373">
            <v>1.5322070000000001</v>
          </cell>
          <cell r="F1373" t="str">
            <v>Segunda-Feria</v>
          </cell>
          <cell r="G1373">
            <v>1</v>
          </cell>
        </row>
        <row r="1374">
          <cell r="D1374">
            <v>36576</v>
          </cell>
          <cell r="E1374">
            <v>1.531973</v>
          </cell>
          <cell r="F1374" t="str">
            <v>Domingo</v>
          </cell>
          <cell r="G1374">
            <v>7</v>
          </cell>
        </row>
        <row r="1375">
          <cell r="D1375">
            <v>36575</v>
          </cell>
          <cell r="E1375">
            <v>1.531739</v>
          </cell>
          <cell r="F1375" t="str">
            <v>Sábado</v>
          </cell>
          <cell r="G1375">
            <v>6</v>
          </cell>
        </row>
        <row r="1376">
          <cell r="D1376">
            <v>36574</v>
          </cell>
          <cell r="E1376">
            <v>1.5315049999999999</v>
          </cell>
          <cell r="F1376" t="str">
            <v>Sexta-feira</v>
          </cell>
          <cell r="G1376">
            <v>5</v>
          </cell>
        </row>
        <row r="1377">
          <cell r="D1377">
            <v>36573</v>
          </cell>
          <cell r="E1377">
            <v>1.531271</v>
          </cell>
          <cell r="F1377" t="str">
            <v>Quinta-feira</v>
          </cell>
          <cell r="G1377">
            <v>4</v>
          </cell>
        </row>
        <row r="1378">
          <cell r="D1378">
            <v>36572</v>
          </cell>
          <cell r="E1378">
            <v>1.531037</v>
          </cell>
          <cell r="F1378" t="str">
            <v>Quarta-Feira</v>
          </cell>
          <cell r="G1378">
            <v>3</v>
          </cell>
        </row>
        <row r="1379">
          <cell r="D1379">
            <v>36571</v>
          </cell>
          <cell r="E1379">
            <v>1.5308029999999999</v>
          </cell>
          <cell r="F1379" t="str">
            <v>Terça-Feira</v>
          </cell>
          <cell r="G1379">
            <v>2</v>
          </cell>
        </row>
        <row r="1380">
          <cell r="D1380">
            <v>36570</v>
          </cell>
          <cell r="E1380">
            <v>1.5305690000000001</v>
          </cell>
          <cell r="F1380" t="str">
            <v>Segunda-Feria</v>
          </cell>
          <cell r="G1380">
            <v>1</v>
          </cell>
        </row>
        <row r="1381">
          <cell r="D1381">
            <v>36569</v>
          </cell>
          <cell r="E1381">
            <v>1.530335</v>
          </cell>
          <cell r="F1381" t="str">
            <v>Domingo</v>
          </cell>
          <cell r="G1381">
            <v>7</v>
          </cell>
        </row>
        <row r="1382">
          <cell r="D1382">
            <v>36568</v>
          </cell>
          <cell r="E1382">
            <v>1.5301009999999999</v>
          </cell>
          <cell r="F1382" t="str">
            <v>Sábado</v>
          </cell>
          <cell r="G1382">
            <v>6</v>
          </cell>
        </row>
        <row r="1383">
          <cell r="D1383">
            <v>36567</v>
          </cell>
          <cell r="E1383">
            <v>1.5298670000000001</v>
          </cell>
          <cell r="F1383" t="str">
            <v>Sexta-feira</v>
          </cell>
          <cell r="G1383">
            <v>5</v>
          </cell>
        </row>
        <row r="1384">
          <cell r="D1384">
            <v>36566</v>
          </cell>
          <cell r="E1384">
            <v>1.529633</v>
          </cell>
          <cell r="F1384" t="str">
            <v>Quinta-feira</v>
          </cell>
          <cell r="G1384">
            <v>4</v>
          </cell>
        </row>
        <row r="1385">
          <cell r="D1385">
            <v>36565</v>
          </cell>
          <cell r="E1385">
            <v>1.529399</v>
          </cell>
          <cell r="F1385" t="str">
            <v>Quarta-Feira</v>
          </cell>
          <cell r="G1385">
            <v>3</v>
          </cell>
        </row>
        <row r="1386">
          <cell r="D1386">
            <v>36564</v>
          </cell>
          <cell r="E1386">
            <v>1.5291650000000001</v>
          </cell>
          <cell r="F1386" t="str">
            <v>Terça-Feira</v>
          </cell>
          <cell r="G1386">
            <v>2</v>
          </cell>
        </row>
        <row r="1387">
          <cell r="D1387">
            <v>36563</v>
          </cell>
          <cell r="E1387">
            <v>1.528931</v>
          </cell>
          <cell r="F1387" t="str">
            <v>Segunda-Feria</v>
          </cell>
          <cell r="G1387">
            <v>1</v>
          </cell>
        </row>
        <row r="1388">
          <cell r="D1388">
            <v>36562</v>
          </cell>
          <cell r="E1388">
            <v>1.528697</v>
          </cell>
          <cell r="F1388" t="str">
            <v>Domingo</v>
          </cell>
          <cell r="G1388">
            <v>7</v>
          </cell>
        </row>
        <row r="1389">
          <cell r="D1389">
            <v>36561</v>
          </cell>
          <cell r="E1389">
            <v>1.5284629999999999</v>
          </cell>
          <cell r="F1389" t="str">
            <v>Sábado</v>
          </cell>
          <cell r="G1389">
            <v>6</v>
          </cell>
        </row>
        <row r="1390">
          <cell r="D1390">
            <v>36560</v>
          </cell>
          <cell r="E1390">
            <v>1.5282290000000001</v>
          </cell>
          <cell r="F1390" t="str">
            <v>Sexta-feira</v>
          </cell>
          <cell r="G1390">
            <v>5</v>
          </cell>
        </row>
        <row r="1391">
          <cell r="D1391">
            <v>36559</v>
          </cell>
          <cell r="E1391">
            <v>1.527995</v>
          </cell>
          <cell r="F1391" t="str">
            <v>Quinta-feira</v>
          </cell>
          <cell r="G1391">
            <v>4</v>
          </cell>
        </row>
        <row r="1392">
          <cell r="D1392">
            <v>36558</v>
          </cell>
          <cell r="E1392">
            <v>1.5277609999999999</v>
          </cell>
          <cell r="F1392" t="str">
            <v>Quarta-Feira</v>
          </cell>
          <cell r="G1392">
            <v>3</v>
          </cell>
        </row>
        <row r="1393">
          <cell r="D1393">
            <v>36557</v>
          </cell>
          <cell r="E1393">
            <v>1.5275270000000001</v>
          </cell>
          <cell r="F1393" t="str">
            <v>Terça-Feira</v>
          </cell>
          <cell r="G1393">
            <v>2</v>
          </cell>
        </row>
        <row r="1394">
          <cell r="D1394">
            <v>36556</v>
          </cell>
          <cell r="E1394">
            <v>1.527293</v>
          </cell>
          <cell r="F1394" t="str">
            <v>Segunda-Feria</v>
          </cell>
          <cell r="G1394">
            <v>1</v>
          </cell>
        </row>
        <row r="1395">
          <cell r="D1395">
            <v>36555</v>
          </cell>
          <cell r="E1395">
            <v>1.5270589999999999</v>
          </cell>
          <cell r="F1395" t="str">
            <v>Domingo</v>
          </cell>
          <cell r="G1395">
            <v>7</v>
          </cell>
        </row>
        <row r="1396">
          <cell r="D1396">
            <v>36554</v>
          </cell>
          <cell r="E1396">
            <v>1.5268250000000001</v>
          </cell>
          <cell r="F1396" t="str">
            <v>Sábado</v>
          </cell>
          <cell r="G1396">
            <v>6</v>
          </cell>
        </row>
        <row r="1397">
          <cell r="D1397">
            <v>36553</v>
          </cell>
          <cell r="E1397">
            <v>1.526591</v>
          </cell>
          <cell r="F1397" t="str">
            <v>Sexta-feira</v>
          </cell>
          <cell r="G1397">
            <v>5</v>
          </cell>
        </row>
        <row r="1398">
          <cell r="D1398">
            <v>36552</v>
          </cell>
          <cell r="E1398">
            <v>1.5263580000000001</v>
          </cell>
          <cell r="F1398" t="str">
            <v>Quinta-feira</v>
          </cell>
          <cell r="G1398">
            <v>4</v>
          </cell>
        </row>
        <row r="1399">
          <cell r="D1399">
            <v>36551</v>
          </cell>
          <cell r="E1399">
            <v>1.526125</v>
          </cell>
          <cell r="F1399" t="str">
            <v>Quarta-Feira</v>
          </cell>
          <cell r="G1399">
            <v>3</v>
          </cell>
        </row>
        <row r="1400">
          <cell r="D1400">
            <v>36550</v>
          </cell>
          <cell r="E1400">
            <v>1.525892</v>
          </cell>
          <cell r="F1400" t="str">
            <v>Terça-Feira</v>
          </cell>
          <cell r="G1400">
            <v>2</v>
          </cell>
        </row>
        <row r="1401">
          <cell r="D1401">
            <v>36549</v>
          </cell>
          <cell r="E1401">
            <v>1.5256590000000001</v>
          </cell>
          <cell r="F1401" t="str">
            <v>Segunda-Feria</v>
          </cell>
          <cell r="G1401">
            <v>1</v>
          </cell>
        </row>
        <row r="1402">
          <cell r="D1402">
            <v>36548</v>
          </cell>
          <cell r="E1402">
            <v>1.5254259999999999</v>
          </cell>
          <cell r="F1402" t="str">
            <v>Domingo</v>
          </cell>
          <cell r="G1402">
            <v>7</v>
          </cell>
        </row>
        <row r="1403">
          <cell r="D1403">
            <v>36547</v>
          </cell>
          <cell r="E1403">
            <v>1.525193</v>
          </cell>
          <cell r="F1403" t="str">
            <v>Sábado</v>
          </cell>
          <cell r="G1403">
            <v>6</v>
          </cell>
        </row>
        <row r="1404">
          <cell r="D1404">
            <v>36546</v>
          </cell>
          <cell r="E1404">
            <v>1.5249600000000001</v>
          </cell>
          <cell r="F1404" t="str">
            <v>Sexta-feira</v>
          </cell>
          <cell r="G1404">
            <v>5</v>
          </cell>
        </row>
        <row r="1405">
          <cell r="D1405">
            <v>36545</v>
          </cell>
          <cell r="E1405">
            <v>1.5247269999999999</v>
          </cell>
          <cell r="F1405" t="str">
            <v>Quinta-feira</v>
          </cell>
          <cell r="G1405">
            <v>4</v>
          </cell>
        </row>
        <row r="1406">
          <cell r="D1406">
            <v>36544</v>
          </cell>
          <cell r="E1406">
            <v>1.524494</v>
          </cell>
          <cell r="F1406" t="str">
            <v>Quarta-Feira</v>
          </cell>
          <cell r="G1406">
            <v>3</v>
          </cell>
        </row>
        <row r="1407">
          <cell r="D1407">
            <v>36543</v>
          </cell>
          <cell r="E1407">
            <v>1.5242610000000001</v>
          </cell>
          <cell r="F1407" t="str">
            <v>Terça-Feira</v>
          </cell>
          <cell r="G1407">
            <v>2</v>
          </cell>
        </row>
        <row r="1408">
          <cell r="D1408">
            <v>36542</v>
          </cell>
          <cell r="E1408">
            <v>1.5240279999999999</v>
          </cell>
          <cell r="F1408" t="str">
            <v>Segunda-Feria</v>
          </cell>
          <cell r="G1408">
            <v>1</v>
          </cell>
        </row>
        <row r="1409">
          <cell r="D1409">
            <v>36541</v>
          </cell>
          <cell r="E1409">
            <v>1.523795</v>
          </cell>
          <cell r="F1409" t="str">
            <v>Domingo</v>
          </cell>
          <cell r="G1409">
            <v>7</v>
          </cell>
        </row>
        <row r="1410">
          <cell r="D1410">
            <v>36540</v>
          </cell>
          <cell r="E1410">
            <v>1.5235620000000001</v>
          </cell>
          <cell r="F1410" t="str">
            <v>Sábado</v>
          </cell>
          <cell r="G1410">
            <v>6</v>
          </cell>
        </row>
        <row r="1411">
          <cell r="D1411">
            <v>36539</v>
          </cell>
          <cell r="E1411">
            <v>1.5233289999999999</v>
          </cell>
          <cell r="F1411" t="str">
            <v>Sexta-feira</v>
          </cell>
          <cell r="G1411">
            <v>5</v>
          </cell>
        </row>
        <row r="1412">
          <cell r="D1412">
            <v>36538</v>
          </cell>
          <cell r="E1412">
            <v>1.523096</v>
          </cell>
          <cell r="F1412" t="str">
            <v>Quinta-feira</v>
          </cell>
          <cell r="G1412">
            <v>4</v>
          </cell>
        </row>
        <row r="1413">
          <cell r="D1413">
            <v>36537</v>
          </cell>
          <cell r="E1413">
            <v>1.5228630000000001</v>
          </cell>
          <cell r="F1413" t="str">
            <v>Quarta-Feira</v>
          </cell>
          <cell r="G1413">
            <v>3</v>
          </cell>
        </row>
        <row r="1414">
          <cell r="D1414">
            <v>36536</v>
          </cell>
          <cell r="E1414">
            <v>1.5226299999999999</v>
          </cell>
          <cell r="F1414" t="str">
            <v>Terça-Feira</v>
          </cell>
          <cell r="G1414">
            <v>2</v>
          </cell>
        </row>
        <row r="1415">
          <cell r="D1415">
            <v>36535</v>
          </cell>
          <cell r="E1415">
            <v>1.522397</v>
          </cell>
          <cell r="F1415" t="str">
            <v>Segunda-Feria</v>
          </cell>
          <cell r="G1415">
            <v>1</v>
          </cell>
        </row>
        <row r="1416">
          <cell r="D1416">
            <v>36534</v>
          </cell>
          <cell r="E1416">
            <v>1.5221640000000001</v>
          </cell>
          <cell r="F1416" t="str">
            <v>Domingo</v>
          </cell>
          <cell r="G1416">
            <v>7</v>
          </cell>
        </row>
        <row r="1417">
          <cell r="D1417">
            <v>36533</v>
          </cell>
          <cell r="E1417">
            <v>1.5219309999999999</v>
          </cell>
          <cell r="F1417" t="str">
            <v>Sábado</v>
          </cell>
          <cell r="G1417">
            <v>6</v>
          </cell>
        </row>
        <row r="1418">
          <cell r="D1418">
            <v>36532</v>
          </cell>
          <cell r="E1418">
            <v>1.521698</v>
          </cell>
          <cell r="F1418" t="str">
            <v>Sexta-feira</v>
          </cell>
          <cell r="G1418">
            <v>5</v>
          </cell>
        </row>
        <row r="1419">
          <cell r="D1419">
            <v>36531</v>
          </cell>
          <cell r="E1419">
            <v>1.5214650000000001</v>
          </cell>
          <cell r="F1419" t="str">
            <v>Quinta-feira</v>
          </cell>
          <cell r="G1419">
            <v>4</v>
          </cell>
        </row>
        <row r="1420">
          <cell r="D1420">
            <v>36530</v>
          </cell>
          <cell r="E1420">
            <v>1.5212319999999999</v>
          </cell>
          <cell r="F1420" t="str">
            <v>Quarta-Feira</v>
          </cell>
          <cell r="G1420">
            <v>3</v>
          </cell>
        </row>
        <row r="1421">
          <cell r="D1421">
            <v>36529</v>
          </cell>
          <cell r="E1421">
            <v>1.520999</v>
          </cell>
          <cell r="F1421" t="str">
            <v>Terça-Feira</v>
          </cell>
          <cell r="G1421">
            <v>2</v>
          </cell>
        </row>
        <row r="1422">
          <cell r="D1422">
            <v>36528</v>
          </cell>
          <cell r="E1422">
            <v>1.5207660000000001</v>
          </cell>
          <cell r="F1422" t="str">
            <v>Segunda-Feria</v>
          </cell>
          <cell r="G1422">
            <v>1</v>
          </cell>
        </row>
        <row r="1423">
          <cell r="D1423">
            <v>36527</v>
          </cell>
          <cell r="E1423">
            <v>1.5205329999999999</v>
          </cell>
          <cell r="F1423" t="str">
            <v>Domingo</v>
          </cell>
          <cell r="G1423">
            <v>7</v>
          </cell>
        </row>
        <row r="1424">
          <cell r="D1424">
            <v>36526</v>
          </cell>
          <cell r="E1424">
            <v>1.5203</v>
          </cell>
          <cell r="F1424" t="str">
            <v>Sábado</v>
          </cell>
          <cell r="G1424">
            <v>6</v>
          </cell>
        </row>
        <row r="1425">
          <cell r="D1425">
            <v>36525</v>
          </cell>
          <cell r="E1425">
            <v>1.520049</v>
          </cell>
          <cell r="F1425" t="str">
            <v>Sexta-feira</v>
          </cell>
          <cell r="G1425">
            <v>5</v>
          </cell>
        </row>
        <row r="1426">
          <cell r="D1426">
            <v>36524</v>
          </cell>
          <cell r="E1426">
            <v>1.519798</v>
          </cell>
          <cell r="F1426" t="str">
            <v>Quinta-feira</v>
          </cell>
          <cell r="G1426">
            <v>4</v>
          </cell>
        </row>
        <row r="1427">
          <cell r="D1427">
            <v>36523</v>
          </cell>
          <cell r="E1427">
            <v>1.519547</v>
          </cell>
          <cell r="F1427" t="str">
            <v>Quarta-Feira</v>
          </cell>
          <cell r="G1427">
            <v>3</v>
          </cell>
        </row>
        <row r="1428">
          <cell r="D1428">
            <v>36522</v>
          </cell>
          <cell r="E1428">
            <v>1.519296</v>
          </cell>
          <cell r="F1428" t="str">
            <v>Terça-Feira</v>
          </cell>
          <cell r="G1428">
            <v>2</v>
          </cell>
        </row>
        <row r="1429">
          <cell r="D1429">
            <v>36521</v>
          </cell>
          <cell r="E1429">
            <v>1.519045</v>
          </cell>
          <cell r="F1429" t="str">
            <v>Segunda-Feria</v>
          </cell>
          <cell r="G1429">
            <v>1</v>
          </cell>
        </row>
        <row r="1430">
          <cell r="D1430">
            <v>36520</v>
          </cell>
          <cell r="E1430">
            <v>1.518794</v>
          </cell>
          <cell r="F1430" t="str">
            <v>Domingo</v>
          </cell>
          <cell r="G1430">
            <v>7</v>
          </cell>
        </row>
        <row r="1431">
          <cell r="D1431">
            <v>36519</v>
          </cell>
          <cell r="E1431">
            <v>1.518543</v>
          </cell>
          <cell r="F1431" t="str">
            <v>Sábado</v>
          </cell>
          <cell r="G1431">
            <v>6</v>
          </cell>
        </row>
        <row r="1432">
          <cell r="D1432">
            <v>36518</v>
          </cell>
          <cell r="E1432">
            <v>1.518292</v>
          </cell>
          <cell r="F1432" t="str">
            <v>Sexta-feira</v>
          </cell>
          <cell r="G1432">
            <v>5</v>
          </cell>
        </row>
        <row r="1433">
          <cell r="D1433">
            <v>36517</v>
          </cell>
          <cell r="E1433">
            <v>1.518041</v>
          </cell>
          <cell r="F1433" t="str">
            <v>Quinta-feira</v>
          </cell>
          <cell r="G1433">
            <v>4</v>
          </cell>
        </row>
        <row r="1434">
          <cell r="D1434">
            <v>36516</v>
          </cell>
          <cell r="E1434">
            <v>1.51779</v>
          </cell>
          <cell r="F1434" t="str">
            <v>Quarta-Feira</v>
          </cell>
          <cell r="G1434">
            <v>3</v>
          </cell>
        </row>
        <row r="1435">
          <cell r="D1435">
            <v>36515</v>
          </cell>
          <cell r="E1435">
            <v>1.517539</v>
          </cell>
          <cell r="F1435" t="str">
            <v>Terça-Feira</v>
          </cell>
          <cell r="G1435">
            <v>2</v>
          </cell>
        </row>
        <row r="1436">
          <cell r="D1436">
            <v>36514</v>
          </cell>
          <cell r="E1436">
            <v>1.517288</v>
          </cell>
          <cell r="F1436" t="str">
            <v>Segunda-Feria</v>
          </cell>
          <cell r="G1436">
            <v>1</v>
          </cell>
        </row>
        <row r="1437">
          <cell r="D1437">
            <v>36513</v>
          </cell>
          <cell r="E1437">
            <v>1.517037</v>
          </cell>
          <cell r="F1437" t="str">
            <v>Domingo</v>
          </cell>
          <cell r="G1437">
            <v>7</v>
          </cell>
        </row>
        <row r="1438">
          <cell r="D1438">
            <v>36512</v>
          </cell>
          <cell r="E1438">
            <v>1.516786</v>
          </cell>
          <cell r="F1438" t="str">
            <v>Sábado</v>
          </cell>
          <cell r="G1438">
            <v>6</v>
          </cell>
        </row>
        <row r="1439">
          <cell r="D1439">
            <v>36511</v>
          </cell>
          <cell r="E1439">
            <v>1.516535</v>
          </cell>
          <cell r="F1439" t="str">
            <v>Sexta-feira</v>
          </cell>
          <cell r="G1439">
            <v>5</v>
          </cell>
        </row>
        <row r="1440">
          <cell r="D1440">
            <v>36510</v>
          </cell>
          <cell r="E1440">
            <v>1.516284</v>
          </cell>
          <cell r="F1440" t="str">
            <v>Quinta-feira</v>
          </cell>
          <cell r="G1440">
            <v>4</v>
          </cell>
        </row>
        <row r="1441">
          <cell r="D1441">
            <v>36509</v>
          </cell>
          <cell r="E1441">
            <v>1.516033</v>
          </cell>
          <cell r="F1441" t="str">
            <v>Quarta-Feira</v>
          </cell>
          <cell r="G1441">
            <v>3</v>
          </cell>
        </row>
        <row r="1442">
          <cell r="D1442">
            <v>36508</v>
          </cell>
          <cell r="E1442">
            <v>1.515782</v>
          </cell>
          <cell r="F1442" t="str">
            <v>Terça-Feira</v>
          </cell>
          <cell r="G1442">
            <v>2</v>
          </cell>
        </row>
        <row r="1443">
          <cell r="D1443">
            <v>36507</v>
          </cell>
          <cell r="E1443">
            <v>1.515531</v>
          </cell>
          <cell r="F1443" t="str">
            <v>Segunda-Feria</v>
          </cell>
          <cell r="G1443">
            <v>1</v>
          </cell>
        </row>
        <row r="1444">
          <cell r="D1444">
            <v>36506</v>
          </cell>
          <cell r="E1444">
            <v>1.51528</v>
          </cell>
          <cell r="F1444" t="str">
            <v>Domingo</v>
          </cell>
          <cell r="G1444">
            <v>7</v>
          </cell>
        </row>
        <row r="1445">
          <cell r="D1445">
            <v>36505</v>
          </cell>
          <cell r="E1445">
            <v>1.5150300000000001</v>
          </cell>
          <cell r="F1445" t="str">
            <v>Sábado</v>
          </cell>
          <cell r="G1445">
            <v>6</v>
          </cell>
        </row>
        <row r="1446">
          <cell r="D1446">
            <v>36504</v>
          </cell>
          <cell r="E1446">
            <v>1.51478</v>
          </cell>
          <cell r="F1446" t="str">
            <v>Sexta-feira</v>
          </cell>
          <cell r="G1446">
            <v>5</v>
          </cell>
        </row>
        <row r="1447">
          <cell r="D1447">
            <v>36503</v>
          </cell>
          <cell r="E1447">
            <v>1.5145299999999999</v>
          </cell>
          <cell r="F1447" t="str">
            <v>Quinta-feira</v>
          </cell>
          <cell r="G1447">
            <v>4</v>
          </cell>
        </row>
        <row r="1448">
          <cell r="D1448">
            <v>36502</v>
          </cell>
          <cell r="E1448">
            <v>1.5142800000000001</v>
          </cell>
          <cell r="F1448" t="str">
            <v>Quarta-Feira</v>
          </cell>
          <cell r="G1448">
            <v>3</v>
          </cell>
        </row>
        <row r="1449">
          <cell r="D1449">
            <v>36501</v>
          </cell>
          <cell r="E1449">
            <v>1.51403</v>
          </cell>
          <cell r="F1449" t="str">
            <v>Terça-Feira</v>
          </cell>
          <cell r="G1449">
            <v>2</v>
          </cell>
        </row>
        <row r="1450">
          <cell r="D1450">
            <v>36500</v>
          </cell>
          <cell r="E1450">
            <v>1.5137799999999999</v>
          </cell>
          <cell r="F1450" t="str">
            <v>Segunda-Feria</v>
          </cell>
          <cell r="G1450">
            <v>1</v>
          </cell>
        </row>
        <row r="1451">
          <cell r="D1451">
            <v>36499</v>
          </cell>
          <cell r="E1451">
            <v>1.51353</v>
          </cell>
          <cell r="F1451" t="str">
            <v>Domingo</v>
          </cell>
          <cell r="G1451">
            <v>7</v>
          </cell>
        </row>
        <row r="1452">
          <cell r="D1452">
            <v>36498</v>
          </cell>
          <cell r="E1452">
            <v>1.51328</v>
          </cell>
          <cell r="F1452" t="str">
            <v>Sábado</v>
          </cell>
          <cell r="G1452">
            <v>6</v>
          </cell>
        </row>
        <row r="1453">
          <cell r="D1453">
            <v>36497</v>
          </cell>
          <cell r="E1453">
            <v>1.5130300000000001</v>
          </cell>
          <cell r="F1453" t="str">
            <v>Sexta-feira</v>
          </cell>
          <cell r="G1453">
            <v>5</v>
          </cell>
        </row>
        <row r="1454">
          <cell r="D1454">
            <v>36496</v>
          </cell>
          <cell r="E1454">
            <v>1.51278</v>
          </cell>
          <cell r="F1454" t="str">
            <v>Quinta-feira</v>
          </cell>
          <cell r="G1454">
            <v>4</v>
          </cell>
        </row>
        <row r="1455">
          <cell r="D1455">
            <v>36495</v>
          </cell>
          <cell r="E1455">
            <v>1.5125299999999999</v>
          </cell>
          <cell r="F1455" t="str">
            <v>Quarta-Feira</v>
          </cell>
          <cell r="G1455">
            <v>3</v>
          </cell>
        </row>
        <row r="1456">
          <cell r="D1456">
            <v>36494</v>
          </cell>
          <cell r="E1456">
            <v>1.5122800000000001</v>
          </cell>
          <cell r="F1456" t="str">
            <v>Terça-Feira</v>
          </cell>
          <cell r="G1456">
            <v>2</v>
          </cell>
        </row>
        <row r="1457">
          <cell r="D1457">
            <v>36493</v>
          </cell>
          <cell r="E1457">
            <v>1.51203</v>
          </cell>
          <cell r="F1457" t="str">
            <v>Segunda-Feria</v>
          </cell>
          <cell r="G1457">
            <v>1</v>
          </cell>
        </row>
        <row r="1458">
          <cell r="D1458">
            <v>36492</v>
          </cell>
          <cell r="E1458">
            <v>1.5117799999999999</v>
          </cell>
          <cell r="F1458" t="str">
            <v>Domingo</v>
          </cell>
          <cell r="G1458">
            <v>7</v>
          </cell>
        </row>
        <row r="1459">
          <cell r="D1459">
            <v>36491</v>
          </cell>
          <cell r="E1459">
            <v>1.51153</v>
          </cell>
          <cell r="F1459" t="str">
            <v>Sábado</v>
          </cell>
          <cell r="G1459">
            <v>6</v>
          </cell>
        </row>
        <row r="1460">
          <cell r="D1460">
            <v>36490</v>
          </cell>
          <cell r="E1460">
            <v>1.51128</v>
          </cell>
          <cell r="F1460" t="str">
            <v>Sexta-feira</v>
          </cell>
          <cell r="G1460">
            <v>5</v>
          </cell>
        </row>
        <row r="1461">
          <cell r="D1461">
            <v>36489</v>
          </cell>
          <cell r="E1461">
            <v>1.5110300000000001</v>
          </cell>
          <cell r="F1461" t="str">
            <v>Quinta-feira</v>
          </cell>
          <cell r="G1461">
            <v>4</v>
          </cell>
        </row>
        <row r="1462">
          <cell r="D1462">
            <v>36488</v>
          </cell>
          <cell r="E1462">
            <v>1.51078</v>
          </cell>
          <cell r="F1462" t="str">
            <v>Quarta-Feira</v>
          </cell>
          <cell r="G1462">
            <v>3</v>
          </cell>
        </row>
        <row r="1463">
          <cell r="D1463">
            <v>36487</v>
          </cell>
          <cell r="E1463">
            <v>1.5105299999999999</v>
          </cell>
          <cell r="F1463" t="str">
            <v>Terça-Feira</v>
          </cell>
          <cell r="G1463">
            <v>2</v>
          </cell>
        </row>
        <row r="1464">
          <cell r="D1464">
            <v>36486</v>
          </cell>
          <cell r="E1464">
            <v>1.5102800000000001</v>
          </cell>
          <cell r="F1464" t="str">
            <v>Segunda-Feria</v>
          </cell>
          <cell r="G1464">
            <v>1</v>
          </cell>
        </row>
        <row r="1465">
          <cell r="D1465">
            <v>36485</v>
          </cell>
          <cell r="E1465">
            <v>1.51003</v>
          </cell>
          <cell r="F1465" t="str">
            <v>Domingo</v>
          </cell>
          <cell r="G1465">
            <v>7</v>
          </cell>
        </row>
        <row r="1466">
          <cell r="D1466">
            <v>36484</v>
          </cell>
          <cell r="E1466">
            <v>1.5097799999999999</v>
          </cell>
          <cell r="F1466" t="str">
            <v>Sábado</v>
          </cell>
          <cell r="G1466">
            <v>6</v>
          </cell>
        </row>
        <row r="1467">
          <cell r="D1467">
            <v>36483</v>
          </cell>
          <cell r="E1467">
            <v>1.50953</v>
          </cell>
          <cell r="F1467" t="str">
            <v>Sexta-feira</v>
          </cell>
          <cell r="G1467">
            <v>5</v>
          </cell>
        </row>
        <row r="1468">
          <cell r="D1468">
            <v>36482</v>
          </cell>
          <cell r="E1468">
            <v>1.50928</v>
          </cell>
          <cell r="F1468" t="str">
            <v>Quinta-feira</v>
          </cell>
          <cell r="G1468">
            <v>4</v>
          </cell>
        </row>
        <row r="1469">
          <cell r="D1469">
            <v>36481</v>
          </cell>
          <cell r="E1469">
            <v>1.509031</v>
          </cell>
          <cell r="F1469" t="str">
            <v>Quarta-Feira</v>
          </cell>
          <cell r="G1469">
            <v>3</v>
          </cell>
        </row>
        <row r="1470">
          <cell r="D1470">
            <v>36480</v>
          </cell>
          <cell r="E1470">
            <v>1.5087820000000001</v>
          </cell>
          <cell r="F1470" t="str">
            <v>Terça-Feira</v>
          </cell>
          <cell r="G1470">
            <v>2</v>
          </cell>
        </row>
        <row r="1471">
          <cell r="D1471">
            <v>36479</v>
          </cell>
          <cell r="E1471">
            <v>1.5085329999999999</v>
          </cell>
          <cell r="F1471" t="str">
            <v>Segunda-Feria</v>
          </cell>
          <cell r="G1471">
            <v>1</v>
          </cell>
        </row>
        <row r="1472">
          <cell r="D1472">
            <v>36478</v>
          </cell>
          <cell r="E1472">
            <v>1.508284</v>
          </cell>
          <cell r="F1472" t="str">
            <v>Domingo</v>
          </cell>
          <cell r="G1472">
            <v>7</v>
          </cell>
        </row>
        <row r="1473">
          <cell r="D1473">
            <v>36477</v>
          </cell>
          <cell r="E1473">
            <v>1.508035</v>
          </cell>
          <cell r="F1473" t="str">
            <v>Sábado</v>
          </cell>
          <cell r="G1473">
            <v>6</v>
          </cell>
        </row>
        <row r="1474">
          <cell r="D1474">
            <v>36476</v>
          </cell>
          <cell r="E1474">
            <v>1.5077860000000001</v>
          </cell>
          <cell r="F1474" t="str">
            <v>Sexta-feira</v>
          </cell>
          <cell r="G1474">
            <v>5</v>
          </cell>
        </row>
        <row r="1475">
          <cell r="D1475">
            <v>36475</v>
          </cell>
          <cell r="E1475">
            <v>1.5075369999999999</v>
          </cell>
          <cell r="F1475" t="str">
            <v>Quinta-feira</v>
          </cell>
          <cell r="G1475">
            <v>4</v>
          </cell>
        </row>
        <row r="1476">
          <cell r="D1476">
            <v>36474</v>
          </cell>
          <cell r="E1476">
            <v>1.507288</v>
          </cell>
          <cell r="F1476" t="str">
            <v>Quarta-Feira</v>
          </cell>
          <cell r="G1476">
            <v>3</v>
          </cell>
        </row>
        <row r="1477">
          <cell r="D1477">
            <v>36473</v>
          </cell>
          <cell r="E1477">
            <v>1.507039</v>
          </cell>
          <cell r="F1477" t="str">
            <v>Terça-Feira</v>
          </cell>
          <cell r="G1477">
            <v>2</v>
          </cell>
        </row>
        <row r="1478">
          <cell r="D1478">
            <v>36472</v>
          </cell>
          <cell r="E1478">
            <v>1.5067900000000001</v>
          </cell>
          <cell r="F1478" t="str">
            <v>Segunda-Feria</v>
          </cell>
          <cell r="G1478">
            <v>1</v>
          </cell>
        </row>
        <row r="1479">
          <cell r="D1479">
            <v>36471</v>
          </cell>
          <cell r="E1479">
            <v>1.5065409999999999</v>
          </cell>
          <cell r="F1479" t="str">
            <v>Domingo</v>
          </cell>
          <cell r="G1479">
            <v>7</v>
          </cell>
        </row>
        <row r="1480">
          <cell r="D1480">
            <v>36470</v>
          </cell>
          <cell r="E1480">
            <v>1.506292</v>
          </cell>
          <cell r="F1480" t="str">
            <v>Sábado</v>
          </cell>
          <cell r="G1480">
            <v>6</v>
          </cell>
        </row>
        <row r="1481">
          <cell r="D1481">
            <v>36469</v>
          </cell>
          <cell r="E1481">
            <v>1.506043</v>
          </cell>
          <cell r="F1481" t="str">
            <v>Sexta-feira</v>
          </cell>
          <cell r="G1481">
            <v>5</v>
          </cell>
        </row>
        <row r="1482">
          <cell r="D1482">
            <v>36468</v>
          </cell>
          <cell r="E1482">
            <v>1.5057940000000001</v>
          </cell>
          <cell r="F1482" t="str">
            <v>Quinta-feira</v>
          </cell>
          <cell r="G1482">
            <v>4</v>
          </cell>
        </row>
        <row r="1483">
          <cell r="D1483">
            <v>36467</v>
          </cell>
          <cell r="E1483">
            <v>1.5055449999999999</v>
          </cell>
          <cell r="F1483" t="str">
            <v>Quarta-Feira</v>
          </cell>
          <cell r="G1483">
            <v>3</v>
          </cell>
        </row>
        <row r="1484">
          <cell r="D1484">
            <v>36466</v>
          </cell>
          <cell r="E1484">
            <v>1.505296</v>
          </cell>
          <cell r="F1484" t="str">
            <v>Terça-Feira</v>
          </cell>
          <cell r="G1484">
            <v>2</v>
          </cell>
        </row>
        <row r="1485">
          <cell r="D1485">
            <v>36465</v>
          </cell>
          <cell r="E1485">
            <v>1.505047</v>
          </cell>
          <cell r="F1485" t="str">
            <v>Segunda-Feria</v>
          </cell>
          <cell r="G1485">
            <v>1</v>
          </cell>
        </row>
        <row r="1486">
          <cell r="D1486">
            <v>36464</v>
          </cell>
          <cell r="E1486">
            <v>1.5047980000000001</v>
          </cell>
          <cell r="F1486" t="str">
            <v>Domingo</v>
          </cell>
          <cell r="G1486">
            <v>7</v>
          </cell>
        </row>
        <row r="1487">
          <cell r="D1487">
            <v>36463</v>
          </cell>
          <cell r="E1487">
            <v>1.5045489999999999</v>
          </cell>
          <cell r="F1487" t="str">
            <v>Sábado</v>
          </cell>
          <cell r="G1487">
            <v>6</v>
          </cell>
        </row>
        <row r="1488">
          <cell r="D1488">
            <v>36462</v>
          </cell>
          <cell r="E1488">
            <v>1.5043</v>
          </cell>
          <cell r="F1488" t="str">
            <v>Sexta-feira</v>
          </cell>
          <cell r="G1488">
            <v>5</v>
          </cell>
        </row>
        <row r="1489">
          <cell r="D1489">
            <v>36461</v>
          </cell>
          <cell r="E1489">
            <v>1.504051</v>
          </cell>
          <cell r="F1489" t="str">
            <v>Quinta-feira</v>
          </cell>
          <cell r="G1489">
            <v>4</v>
          </cell>
        </row>
        <row r="1490">
          <cell r="D1490">
            <v>36460</v>
          </cell>
          <cell r="E1490">
            <v>1.5038020000000001</v>
          </cell>
          <cell r="F1490" t="str">
            <v>Quarta-Feira</v>
          </cell>
          <cell r="G1490">
            <v>3</v>
          </cell>
        </row>
        <row r="1491">
          <cell r="D1491">
            <v>36459</v>
          </cell>
          <cell r="E1491">
            <v>1.5035529999999999</v>
          </cell>
          <cell r="F1491" t="str">
            <v>Terça-Feira</v>
          </cell>
          <cell r="G1491">
            <v>2</v>
          </cell>
        </row>
        <row r="1492">
          <cell r="D1492">
            <v>36458</v>
          </cell>
          <cell r="E1492">
            <v>1.503304</v>
          </cell>
          <cell r="F1492" t="str">
            <v>Segunda-Feria</v>
          </cell>
          <cell r="G1492">
            <v>1</v>
          </cell>
        </row>
        <row r="1493">
          <cell r="D1493">
            <v>36457</v>
          </cell>
          <cell r="E1493">
            <v>1.503055</v>
          </cell>
          <cell r="F1493" t="str">
            <v>Domingo</v>
          </cell>
          <cell r="G1493">
            <v>7</v>
          </cell>
        </row>
        <row r="1494">
          <cell r="D1494">
            <v>36456</v>
          </cell>
          <cell r="E1494">
            <v>1.502807</v>
          </cell>
          <cell r="F1494" t="str">
            <v>Sábado</v>
          </cell>
          <cell r="G1494">
            <v>6</v>
          </cell>
        </row>
        <row r="1495">
          <cell r="D1495">
            <v>36455</v>
          </cell>
          <cell r="E1495">
            <v>1.502559</v>
          </cell>
          <cell r="F1495" t="str">
            <v>Sexta-feira</v>
          </cell>
          <cell r="G1495">
            <v>5</v>
          </cell>
        </row>
        <row r="1496">
          <cell r="D1496">
            <v>36454</v>
          </cell>
          <cell r="E1496">
            <v>1.502311</v>
          </cell>
          <cell r="F1496" t="str">
            <v>Quinta-feira</v>
          </cell>
          <cell r="G1496">
            <v>4</v>
          </cell>
        </row>
        <row r="1497">
          <cell r="D1497">
            <v>36453</v>
          </cell>
          <cell r="E1497">
            <v>1.5020629999999999</v>
          </cell>
          <cell r="F1497" t="str">
            <v>Quarta-Feira</v>
          </cell>
          <cell r="G1497">
            <v>3</v>
          </cell>
        </row>
        <row r="1498">
          <cell r="D1498">
            <v>36452</v>
          </cell>
          <cell r="E1498">
            <v>1.5018149999999999</v>
          </cell>
          <cell r="F1498" t="str">
            <v>Terça-Feira</v>
          </cell>
          <cell r="G1498">
            <v>2</v>
          </cell>
        </row>
        <row r="1499">
          <cell r="D1499">
            <v>36451</v>
          </cell>
          <cell r="E1499">
            <v>1.5015670000000001</v>
          </cell>
          <cell r="F1499" t="str">
            <v>Segunda-Feria</v>
          </cell>
          <cell r="G1499">
            <v>1</v>
          </cell>
        </row>
        <row r="1500">
          <cell r="D1500">
            <v>36450</v>
          </cell>
          <cell r="E1500">
            <v>1.5013190000000001</v>
          </cell>
          <cell r="F1500" t="str">
            <v>Domingo</v>
          </cell>
          <cell r="G1500">
            <v>7</v>
          </cell>
        </row>
        <row r="1501">
          <cell r="D1501">
            <v>36449</v>
          </cell>
          <cell r="E1501">
            <v>1.501071</v>
          </cell>
          <cell r="F1501" t="str">
            <v>Sábado</v>
          </cell>
          <cell r="G1501">
            <v>6</v>
          </cell>
        </row>
        <row r="1502">
          <cell r="D1502">
            <v>36448</v>
          </cell>
          <cell r="E1502">
            <v>1.500823</v>
          </cell>
          <cell r="F1502" t="str">
            <v>Sexta-feira</v>
          </cell>
          <cell r="G1502">
            <v>5</v>
          </cell>
        </row>
        <row r="1503">
          <cell r="D1503">
            <v>36447</v>
          </cell>
          <cell r="E1503">
            <v>1.500575</v>
          </cell>
          <cell r="F1503" t="str">
            <v>Quinta-feira</v>
          </cell>
          <cell r="G1503">
            <v>4</v>
          </cell>
        </row>
        <row r="1504">
          <cell r="D1504">
            <v>36446</v>
          </cell>
          <cell r="E1504">
            <v>1.500327</v>
          </cell>
          <cell r="F1504" t="str">
            <v>Quarta-Feira</v>
          </cell>
          <cell r="G1504">
            <v>3</v>
          </cell>
        </row>
        <row r="1505">
          <cell r="D1505">
            <v>36445</v>
          </cell>
          <cell r="E1505">
            <v>1.5000789999999999</v>
          </cell>
          <cell r="F1505" t="str">
            <v>Terça-Feira</v>
          </cell>
          <cell r="G1505">
            <v>2</v>
          </cell>
        </row>
        <row r="1506">
          <cell r="D1506">
            <v>36444</v>
          </cell>
          <cell r="E1506">
            <v>1.4998309999999999</v>
          </cell>
          <cell r="F1506" t="str">
            <v>Segunda-Feria</v>
          </cell>
          <cell r="G1506">
            <v>1</v>
          </cell>
        </row>
        <row r="1507">
          <cell r="D1507">
            <v>36443</v>
          </cell>
          <cell r="E1507">
            <v>1.4995830000000001</v>
          </cell>
          <cell r="F1507" t="str">
            <v>Domingo</v>
          </cell>
          <cell r="G1507">
            <v>7</v>
          </cell>
        </row>
        <row r="1508">
          <cell r="D1508">
            <v>36442</v>
          </cell>
          <cell r="E1508">
            <v>1.4993350000000001</v>
          </cell>
          <cell r="F1508" t="str">
            <v>Sábado</v>
          </cell>
          <cell r="G1508">
            <v>6</v>
          </cell>
        </row>
        <row r="1509">
          <cell r="D1509">
            <v>36441</v>
          </cell>
          <cell r="E1509">
            <v>1.4990870000000001</v>
          </cell>
          <cell r="F1509" t="str">
            <v>Sexta-feira</v>
          </cell>
          <cell r="G1509">
            <v>5</v>
          </cell>
        </row>
        <row r="1510">
          <cell r="D1510">
            <v>36440</v>
          </cell>
          <cell r="E1510">
            <v>1.498839</v>
          </cell>
          <cell r="F1510" t="str">
            <v>Quinta-feira</v>
          </cell>
          <cell r="G1510">
            <v>4</v>
          </cell>
        </row>
        <row r="1511">
          <cell r="D1511">
            <v>36439</v>
          </cell>
          <cell r="E1511">
            <v>1.498591</v>
          </cell>
          <cell r="F1511" t="str">
            <v>Quarta-Feira</v>
          </cell>
          <cell r="G1511">
            <v>3</v>
          </cell>
        </row>
        <row r="1512">
          <cell r="D1512">
            <v>36438</v>
          </cell>
          <cell r="E1512">
            <v>1.498343</v>
          </cell>
          <cell r="F1512" t="str">
            <v>Terça-Feira</v>
          </cell>
          <cell r="G1512">
            <v>2</v>
          </cell>
        </row>
        <row r="1513">
          <cell r="D1513">
            <v>36437</v>
          </cell>
          <cell r="E1513">
            <v>1.498095</v>
          </cell>
          <cell r="F1513" t="str">
            <v>Segunda-Feria</v>
          </cell>
          <cell r="G1513">
            <v>1</v>
          </cell>
        </row>
        <row r="1514">
          <cell r="D1514">
            <v>36436</v>
          </cell>
          <cell r="E1514">
            <v>1.4978469999999999</v>
          </cell>
          <cell r="F1514" t="str">
            <v>Domingo</v>
          </cell>
          <cell r="G1514">
            <v>7</v>
          </cell>
        </row>
        <row r="1515">
          <cell r="D1515">
            <v>36435</v>
          </cell>
          <cell r="E1515">
            <v>1.4975989999999999</v>
          </cell>
          <cell r="F1515" t="str">
            <v>Sábado</v>
          </cell>
          <cell r="G1515">
            <v>6</v>
          </cell>
        </row>
        <row r="1516">
          <cell r="D1516">
            <v>36434</v>
          </cell>
          <cell r="E1516">
            <v>1.4973510000000001</v>
          </cell>
          <cell r="F1516" t="str">
            <v>Sexta-feira</v>
          </cell>
          <cell r="G1516">
            <v>5</v>
          </cell>
        </row>
        <row r="1517">
          <cell r="D1517">
            <v>36433</v>
          </cell>
          <cell r="E1517">
            <v>1.497047</v>
          </cell>
          <cell r="F1517" t="str">
            <v>Quinta-feira</v>
          </cell>
          <cell r="G1517">
            <v>4</v>
          </cell>
        </row>
        <row r="1518">
          <cell r="D1518">
            <v>36432</v>
          </cell>
          <cell r="E1518">
            <v>1.4967429999999999</v>
          </cell>
          <cell r="F1518" t="str">
            <v>Quarta-Feira</v>
          </cell>
          <cell r="G1518">
            <v>3</v>
          </cell>
        </row>
        <row r="1519">
          <cell r="D1519">
            <v>36431</v>
          </cell>
          <cell r="E1519">
            <v>1.4964390000000001</v>
          </cell>
          <cell r="F1519" t="str">
            <v>Terça-Feira</v>
          </cell>
          <cell r="G1519">
            <v>2</v>
          </cell>
        </row>
        <row r="1520">
          <cell r="D1520">
            <v>36430</v>
          </cell>
          <cell r="E1520">
            <v>1.496135</v>
          </cell>
          <cell r="F1520" t="str">
            <v>Segunda-Feria</v>
          </cell>
          <cell r="G1520">
            <v>1</v>
          </cell>
        </row>
        <row r="1521">
          <cell r="D1521">
            <v>36429</v>
          </cell>
          <cell r="E1521">
            <v>1.4958309999999999</v>
          </cell>
          <cell r="F1521" t="str">
            <v>Domingo</v>
          </cell>
          <cell r="G1521">
            <v>7</v>
          </cell>
        </row>
        <row r="1522">
          <cell r="D1522">
            <v>36428</v>
          </cell>
          <cell r="E1522">
            <v>1.4955270000000001</v>
          </cell>
          <cell r="F1522" t="str">
            <v>Sábado</v>
          </cell>
          <cell r="G1522">
            <v>6</v>
          </cell>
        </row>
        <row r="1523">
          <cell r="D1523">
            <v>36427</v>
          </cell>
          <cell r="E1523">
            <v>1.495223</v>
          </cell>
          <cell r="F1523" t="str">
            <v>Sexta-feira</v>
          </cell>
          <cell r="G1523">
            <v>5</v>
          </cell>
        </row>
        <row r="1524">
          <cell r="D1524">
            <v>36426</v>
          </cell>
          <cell r="E1524">
            <v>1.4949190000000001</v>
          </cell>
          <cell r="F1524" t="str">
            <v>Quinta-feira</v>
          </cell>
          <cell r="G1524">
            <v>4</v>
          </cell>
        </row>
        <row r="1525">
          <cell r="D1525">
            <v>36425</v>
          </cell>
          <cell r="E1525">
            <v>1.494615</v>
          </cell>
          <cell r="F1525" t="str">
            <v>Quarta-Feira</v>
          </cell>
          <cell r="G1525">
            <v>3</v>
          </cell>
        </row>
        <row r="1526">
          <cell r="D1526">
            <v>36424</v>
          </cell>
          <cell r="E1526">
            <v>1.4943109999999999</v>
          </cell>
          <cell r="F1526" t="str">
            <v>Terça-Feira</v>
          </cell>
          <cell r="G1526">
            <v>2</v>
          </cell>
        </row>
        <row r="1527">
          <cell r="D1527">
            <v>36423</v>
          </cell>
          <cell r="E1527">
            <v>1.4940070000000001</v>
          </cell>
          <cell r="F1527" t="str">
            <v>Segunda-Feria</v>
          </cell>
          <cell r="G1527">
            <v>1</v>
          </cell>
        </row>
        <row r="1528">
          <cell r="D1528">
            <v>36422</v>
          </cell>
          <cell r="E1528">
            <v>1.493703</v>
          </cell>
          <cell r="F1528" t="str">
            <v>Domingo</v>
          </cell>
          <cell r="G1528">
            <v>7</v>
          </cell>
        </row>
        <row r="1529">
          <cell r="D1529">
            <v>36421</v>
          </cell>
          <cell r="E1529">
            <v>1.4933989999999999</v>
          </cell>
          <cell r="F1529" t="str">
            <v>Sábado</v>
          </cell>
          <cell r="G1529">
            <v>6</v>
          </cell>
        </row>
        <row r="1530">
          <cell r="D1530">
            <v>36420</v>
          </cell>
          <cell r="E1530">
            <v>1.4930950000000001</v>
          </cell>
          <cell r="F1530" t="str">
            <v>Sexta-feira</v>
          </cell>
          <cell r="G1530">
            <v>5</v>
          </cell>
        </row>
        <row r="1531">
          <cell r="D1531">
            <v>36419</v>
          </cell>
          <cell r="E1531">
            <v>1.492791</v>
          </cell>
          <cell r="F1531" t="str">
            <v>Quinta-feira</v>
          </cell>
          <cell r="G1531">
            <v>4</v>
          </cell>
        </row>
        <row r="1532">
          <cell r="D1532">
            <v>36418</v>
          </cell>
          <cell r="E1532">
            <v>1.492488</v>
          </cell>
          <cell r="F1532" t="str">
            <v>Quarta-Feira</v>
          </cell>
          <cell r="G1532">
            <v>3</v>
          </cell>
        </row>
        <row r="1533">
          <cell r="D1533">
            <v>36417</v>
          </cell>
          <cell r="E1533">
            <v>1.4921850000000001</v>
          </cell>
          <cell r="F1533" t="str">
            <v>Terça-Feira</v>
          </cell>
          <cell r="G1533">
            <v>2</v>
          </cell>
        </row>
        <row r="1534">
          <cell r="D1534">
            <v>36416</v>
          </cell>
          <cell r="E1534">
            <v>1.4918819999999999</v>
          </cell>
          <cell r="F1534" t="str">
            <v>Segunda-Feria</v>
          </cell>
          <cell r="G1534">
            <v>1</v>
          </cell>
        </row>
        <row r="1535">
          <cell r="D1535">
            <v>36415</v>
          </cell>
          <cell r="E1535">
            <v>1.491579</v>
          </cell>
          <cell r="F1535" t="str">
            <v>Domingo</v>
          </cell>
          <cell r="G1535">
            <v>7</v>
          </cell>
        </row>
        <row r="1536">
          <cell r="D1536">
            <v>36414</v>
          </cell>
          <cell r="E1536">
            <v>1.491276</v>
          </cell>
          <cell r="F1536" t="str">
            <v>Sábado</v>
          </cell>
          <cell r="G1536">
            <v>6</v>
          </cell>
        </row>
        <row r="1537">
          <cell r="D1537">
            <v>36413</v>
          </cell>
          <cell r="E1537">
            <v>1.4909730000000001</v>
          </cell>
          <cell r="F1537" t="str">
            <v>Sexta-feira</v>
          </cell>
          <cell r="G1537">
            <v>5</v>
          </cell>
        </row>
        <row r="1538">
          <cell r="D1538">
            <v>36412</v>
          </cell>
          <cell r="E1538">
            <v>1.4906699999999999</v>
          </cell>
          <cell r="F1538" t="str">
            <v>Quinta-feira</v>
          </cell>
          <cell r="G1538">
            <v>4</v>
          </cell>
        </row>
        <row r="1539">
          <cell r="D1539">
            <v>36411</v>
          </cell>
          <cell r="E1539">
            <v>1.490367</v>
          </cell>
          <cell r="F1539" t="str">
            <v>Quarta-Feira</v>
          </cell>
          <cell r="G1539">
            <v>3</v>
          </cell>
        </row>
        <row r="1540">
          <cell r="D1540">
            <v>36410</v>
          </cell>
          <cell r="E1540">
            <v>1.4900640000000001</v>
          </cell>
          <cell r="F1540" t="str">
            <v>Terça-Feira</v>
          </cell>
          <cell r="G1540">
            <v>2</v>
          </cell>
        </row>
        <row r="1541">
          <cell r="D1541">
            <v>36409</v>
          </cell>
          <cell r="E1541">
            <v>1.4897609999999999</v>
          </cell>
          <cell r="F1541" t="str">
            <v>Segunda-Feria</v>
          </cell>
          <cell r="G1541">
            <v>1</v>
          </cell>
        </row>
        <row r="1542">
          <cell r="D1542">
            <v>36408</v>
          </cell>
          <cell r="E1542">
            <v>1.4894579999999999</v>
          </cell>
          <cell r="F1542" t="str">
            <v>Domingo</v>
          </cell>
          <cell r="G1542">
            <v>7</v>
          </cell>
        </row>
        <row r="1543">
          <cell r="D1543">
            <v>36407</v>
          </cell>
          <cell r="E1543">
            <v>1.489155</v>
          </cell>
          <cell r="F1543" t="str">
            <v>Sábado</v>
          </cell>
          <cell r="G1543">
            <v>6</v>
          </cell>
        </row>
        <row r="1544">
          <cell r="D1544">
            <v>36406</v>
          </cell>
          <cell r="E1544">
            <v>1.4888520000000001</v>
          </cell>
          <cell r="F1544" t="str">
            <v>Sexta-feira</v>
          </cell>
          <cell r="G1544">
            <v>5</v>
          </cell>
        </row>
        <row r="1545">
          <cell r="D1545">
            <v>36405</v>
          </cell>
          <cell r="E1545">
            <v>1.4885489999999999</v>
          </cell>
          <cell r="F1545" t="str">
            <v>Quinta-feira</v>
          </cell>
          <cell r="G1545">
            <v>4</v>
          </cell>
        </row>
        <row r="1546">
          <cell r="D1546">
            <v>36404</v>
          </cell>
          <cell r="E1546">
            <v>1.488246</v>
          </cell>
          <cell r="F1546" t="str">
            <v>Quarta-Feira</v>
          </cell>
          <cell r="G1546">
            <v>3</v>
          </cell>
        </row>
        <row r="1547">
          <cell r="D1547">
            <v>36403</v>
          </cell>
          <cell r="E1547">
            <v>1.487943</v>
          </cell>
          <cell r="F1547" t="str">
            <v>Terça-Feira</v>
          </cell>
          <cell r="G1547">
            <v>2</v>
          </cell>
        </row>
        <row r="1548">
          <cell r="D1548">
            <v>36402</v>
          </cell>
          <cell r="E1548">
            <v>1.4876400000000001</v>
          </cell>
          <cell r="F1548" t="str">
            <v>Segunda-Feria</v>
          </cell>
          <cell r="G1548">
            <v>1</v>
          </cell>
        </row>
        <row r="1549">
          <cell r="D1549">
            <v>36401</v>
          </cell>
          <cell r="E1549">
            <v>1.487338</v>
          </cell>
          <cell r="F1549" t="str">
            <v>Domingo</v>
          </cell>
          <cell r="G1549">
            <v>7</v>
          </cell>
        </row>
        <row r="1550">
          <cell r="D1550">
            <v>36400</v>
          </cell>
          <cell r="E1550">
            <v>1.487036</v>
          </cell>
          <cell r="F1550" t="str">
            <v>Sábado</v>
          </cell>
          <cell r="G1550">
            <v>6</v>
          </cell>
        </row>
        <row r="1551">
          <cell r="D1551">
            <v>36399</v>
          </cell>
          <cell r="E1551">
            <v>1.486734</v>
          </cell>
          <cell r="F1551" t="str">
            <v>Sexta-feira</v>
          </cell>
          <cell r="G1551">
            <v>5</v>
          </cell>
        </row>
        <row r="1552">
          <cell r="D1552">
            <v>36398</v>
          </cell>
          <cell r="E1552">
            <v>1.486432</v>
          </cell>
          <cell r="F1552" t="str">
            <v>Quinta-feira</v>
          </cell>
          <cell r="G1552">
            <v>4</v>
          </cell>
        </row>
        <row r="1553">
          <cell r="D1553">
            <v>36397</v>
          </cell>
          <cell r="E1553">
            <v>1.48613</v>
          </cell>
          <cell r="F1553" t="str">
            <v>Quarta-Feira</v>
          </cell>
          <cell r="G1553">
            <v>3</v>
          </cell>
        </row>
        <row r="1554">
          <cell r="D1554">
            <v>36396</v>
          </cell>
          <cell r="E1554">
            <v>1.4858279999999999</v>
          </cell>
          <cell r="F1554" t="str">
            <v>Terça-Feira</v>
          </cell>
          <cell r="G1554">
            <v>2</v>
          </cell>
        </row>
        <row r="1555">
          <cell r="D1555">
            <v>36395</v>
          </cell>
          <cell r="E1555">
            <v>1.4855259999999999</v>
          </cell>
          <cell r="F1555" t="str">
            <v>Segunda-Feria</v>
          </cell>
          <cell r="G1555">
            <v>1</v>
          </cell>
        </row>
        <row r="1556">
          <cell r="D1556">
            <v>36394</v>
          </cell>
          <cell r="E1556">
            <v>1.4852240000000001</v>
          </cell>
          <cell r="F1556" t="str">
            <v>Domingo</v>
          </cell>
          <cell r="G1556">
            <v>7</v>
          </cell>
        </row>
        <row r="1557">
          <cell r="D1557">
            <v>36393</v>
          </cell>
          <cell r="E1557">
            <v>1.4849220000000001</v>
          </cell>
          <cell r="F1557" t="str">
            <v>Sábado</v>
          </cell>
          <cell r="G1557">
            <v>6</v>
          </cell>
        </row>
        <row r="1558">
          <cell r="D1558">
            <v>36392</v>
          </cell>
          <cell r="E1558">
            <v>1.4846200000000001</v>
          </cell>
          <cell r="F1558" t="str">
            <v>Sexta-feira</v>
          </cell>
          <cell r="G1558">
            <v>5</v>
          </cell>
        </row>
        <row r="1559">
          <cell r="D1559">
            <v>36391</v>
          </cell>
          <cell r="E1559">
            <v>1.484318</v>
          </cell>
          <cell r="F1559" t="str">
            <v>Quinta-feira</v>
          </cell>
          <cell r="G1559">
            <v>4</v>
          </cell>
        </row>
        <row r="1560">
          <cell r="D1560">
            <v>36390</v>
          </cell>
          <cell r="E1560">
            <v>1.484016</v>
          </cell>
          <cell r="F1560" t="str">
            <v>Quarta-Feira</v>
          </cell>
          <cell r="G1560">
            <v>3</v>
          </cell>
        </row>
        <row r="1561">
          <cell r="D1561">
            <v>36389</v>
          </cell>
          <cell r="E1561">
            <v>1.483714</v>
          </cell>
          <cell r="F1561" t="str">
            <v>Terça-Feira</v>
          </cell>
          <cell r="G1561">
            <v>2</v>
          </cell>
        </row>
        <row r="1562">
          <cell r="D1562">
            <v>36388</v>
          </cell>
          <cell r="E1562">
            <v>1.483412</v>
          </cell>
          <cell r="F1562" t="str">
            <v>Segunda-Feria</v>
          </cell>
          <cell r="G1562">
            <v>1</v>
          </cell>
        </row>
        <row r="1563">
          <cell r="D1563">
            <v>36387</v>
          </cell>
          <cell r="E1563">
            <v>1.4831099999999999</v>
          </cell>
          <cell r="F1563" t="str">
            <v>Domingo</v>
          </cell>
          <cell r="G1563">
            <v>7</v>
          </cell>
        </row>
        <row r="1564">
          <cell r="D1564">
            <v>36386</v>
          </cell>
          <cell r="E1564">
            <v>1.4828079999999999</v>
          </cell>
          <cell r="F1564" t="str">
            <v>Sábado</v>
          </cell>
          <cell r="G1564">
            <v>6</v>
          </cell>
        </row>
        <row r="1565">
          <cell r="D1565">
            <v>36385</v>
          </cell>
          <cell r="E1565">
            <v>1.482507</v>
          </cell>
          <cell r="F1565" t="str">
            <v>Sexta-feira</v>
          </cell>
          <cell r="G1565">
            <v>5</v>
          </cell>
        </row>
        <row r="1566">
          <cell r="D1566">
            <v>36384</v>
          </cell>
          <cell r="E1566">
            <v>1.4822059999999999</v>
          </cell>
          <cell r="F1566" t="str">
            <v>Quinta-feira</v>
          </cell>
          <cell r="G1566">
            <v>4</v>
          </cell>
        </row>
        <row r="1567">
          <cell r="D1567">
            <v>36383</v>
          </cell>
          <cell r="E1567">
            <v>1.481905</v>
          </cell>
          <cell r="F1567" t="str">
            <v>Quarta-Feira</v>
          </cell>
          <cell r="G1567">
            <v>3</v>
          </cell>
        </row>
        <row r="1568">
          <cell r="D1568">
            <v>36382</v>
          </cell>
          <cell r="E1568">
            <v>1.4816039999999999</v>
          </cell>
          <cell r="F1568" t="str">
            <v>Terça-Feira</v>
          </cell>
          <cell r="G1568">
            <v>2</v>
          </cell>
        </row>
        <row r="1569">
          <cell r="D1569">
            <v>36381</v>
          </cell>
          <cell r="E1569">
            <v>1.481303</v>
          </cell>
          <cell r="F1569" t="str">
            <v>Segunda-Feria</v>
          </cell>
          <cell r="G1569">
            <v>1</v>
          </cell>
        </row>
        <row r="1570">
          <cell r="D1570">
            <v>36380</v>
          </cell>
          <cell r="E1570">
            <v>1.4810019999999999</v>
          </cell>
          <cell r="F1570" t="str">
            <v>Domingo</v>
          </cell>
          <cell r="G1570">
            <v>7</v>
          </cell>
        </row>
        <row r="1571">
          <cell r="D1571">
            <v>36379</v>
          </cell>
          <cell r="E1571">
            <v>1.480701</v>
          </cell>
          <cell r="F1571" t="str">
            <v>Sábado</v>
          </cell>
          <cell r="G1571">
            <v>6</v>
          </cell>
        </row>
        <row r="1572">
          <cell r="D1572">
            <v>36378</v>
          </cell>
          <cell r="E1572">
            <v>1.4803999999999999</v>
          </cell>
          <cell r="F1572" t="str">
            <v>Sexta-feira</v>
          </cell>
          <cell r="G1572">
            <v>5</v>
          </cell>
        </row>
        <row r="1573">
          <cell r="D1573">
            <v>36377</v>
          </cell>
          <cell r="E1573">
            <v>1.4800990000000001</v>
          </cell>
          <cell r="F1573" t="str">
            <v>Quinta-feira</v>
          </cell>
          <cell r="G1573">
            <v>4</v>
          </cell>
        </row>
        <row r="1574">
          <cell r="D1574">
            <v>36376</v>
          </cell>
          <cell r="E1574">
            <v>1.4797979999999999</v>
          </cell>
          <cell r="F1574" t="str">
            <v>Quarta-Feira</v>
          </cell>
          <cell r="G1574">
            <v>3</v>
          </cell>
        </row>
        <row r="1575">
          <cell r="D1575">
            <v>36375</v>
          </cell>
          <cell r="E1575">
            <v>1.4794970000000001</v>
          </cell>
          <cell r="F1575" t="str">
            <v>Terça-Feira</v>
          </cell>
          <cell r="G1575">
            <v>2</v>
          </cell>
        </row>
        <row r="1576">
          <cell r="D1576">
            <v>36374</v>
          </cell>
          <cell r="E1576">
            <v>1.479196</v>
          </cell>
          <cell r="F1576" t="str">
            <v>Segunda-Feria</v>
          </cell>
          <cell r="G1576">
            <v>1</v>
          </cell>
        </row>
        <row r="1577">
          <cell r="D1577">
            <v>36373</v>
          </cell>
          <cell r="E1577">
            <v>1.4788950000000001</v>
          </cell>
          <cell r="F1577" t="str">
            <v>Domingo</v>
          </cell>
          <cell r="G1577">
            <v>7</v>
          </cell>
        </row>
        <row r="1578">
          <cell r="D1578">
            <v>36372</v>
          </cell>
          <cell r="E1578">
            <v>1.478594</v>
          </cell>
          <cell r="F1578" t="str">
            <v>Sábado</v>
          </cell>
          <cell r="G1578">
            <v>6</v>
          </cell>
        </row>
        <row r="1579">
          <cell r="D1579">
            <v>36371</v>
          </cell>
          <cell r="E1579">
            <v>1.4782930000000001</v>
          </cell>
          <cell r="F1579" t="str">
            <v>Sexta-feira</v>
          </cell>
          <cell r="G1579">
            <v>5</v>
          </cell>
        </row>
        <row r="1580">
          <cell r="D1580">
            <v>36370</v>
          </cell>
          <cell r="E1580">
            <v>1.477992</v>
          </cell>
          <cell r="F1580" t="str">
            <v>Quinta-feira</v>
          </cell>
          <cell r="G1580">
            <v>4</v>
          </cell>
        </row>
        <row r="1581">
          <cell r="D1581">
            <v>36369</v>
          </cell>
          <cell r="E1581">
            <v>1.477692</v>
          </cell>
          <cell r="F1581" t="str">
            <v>Quarta-Feira</v>
          </cell>
          <cell r="G1581">
            <v>3</v>
          </cell>
        </row>
        <row r="1582">
          <cell r="D1582">
            <v>36368</v>
          </cell>
          <cell r="E1582">
            <v>1.477392</v>
          </cell>
          <cell r="F1582" t="str">
            <v>Terça-Feira</v>
          </cell>
          <cell r="G1582">
            <v>2</v>
          </cell>
        </row>
        <row r="1583">
          <cell r="D1583">
            <v>36367</v>
          </cell>
          <cell r="E1583">
            <v>1.4770920000000001</v>
          </cell>
          <cell r="F1583" t="str">
            <v>Segunda-Feria</v>
          </cell>
          <cell r="G1583">
            <v>1</v>
          </cell>
        </row>
        <row r="1584">
          <cell r="D1584">
            <v>36366</v>
          </cell>
          <cell r="E1584">
            <v>1.4767920000000001</v>
          </cell>
          <cell r="F1584" t="str">
            <v>Domingo</v>
          </cell>
          <cell r="G1584">
            <v>7</v>
          </cell>
        </row>
        <row r="1585">
          <cell r="D1585">
            <v>36365</v>
          </cell>
          <cell r="E1585">
            <v>1.4764919999999999</v>
          </cell>
          <cell r="F1585" t="str">
            <v>Sábado</v>
          </cell>
          <cell r="G1585">
            <v>6</v>
          </cell>
        </row>
        <row r="1586">
          <cell r="D1586">
            <v>36364</v>
          </cell>
          <cell r="E1586">
            <v>1.4761919999999999</v>
          </cell>
          <cell r="F1586" t="str">
            <v>Sexta-feira</v>
          </cell>
          <cell r="G1586">
            <v>5</v>
          </cell>
        </row>
        <row r="1587">
          <cell r="D1587">
            <v>36363</v>
          </cell>
          <cell r="E1587">
            <v>1.475892</v>
          </cell>
          <cell r="F1587" t="str">
            <v>Quinta-feira</v>
          </cell>
          <cell r="G1587">
            <v>4</v>
          </cell>
        </row>
        <row r="1588">
          <cell r="D1588">
            <v>36362</v>
          </cell>
          <cell r="E1588">
            <v>1.475592</v>
          </cell>
          <cell r="F1588" t="str">
            <v>Quarta-Feira</v>
          </cell>
          <cell r="G1588">
            <v>3</v>
          </cell>
        </row>
        <row r="1589">
          <cell r="D1589">
            <v>36361</v>
          </cell>
          <cell r="E1589">
            <v>1.475292</v>
          </cell>
          <cell r="F1589" t="str">
            <v>Terça-Feira</v>
          </cell>
          <cell r="G1589">
            <v>2</v>
          </cell>
        </row>
        <row r="1590">
          <cell r="D1590">
            <v>36360</v>
          </cell>
          <cell r="E1590">
            <v>1.4749920000000001</v>
          </cell>
          <cell r="F1590" t="str">
            <v>Segunda-Feria</v>
          </cell>
          <cell r="G1590">
            <v>1</v>
          </cell>
        </row>
        <row r="1591">
          <cell r="D1591">
            <v>36359</v>
          </cell>
          <cell r="E1591">
            <v>1.4746919999999999</v>
          </cell>
          <cell r="F1591" t="str">
            <v>Domingo</v>
          </cell>
          <cell r="G1591">
            <v>7</v>
          </cell>
        </row>
        <row r="1592">
          <cell r="D1592">
            <v>36358</v>
          </cell>
          <cell r="E1592">
            <v>1.4743919999999999</v>
          </cell>
          <cell r="F1592" t="str">
            <v>Sábado</v>
          </cell>
          <cell r="G1592">
            <v>6</v>
          </cell>
        </row>
        <row r="1593">
          <cell r="D1593">
            <v>36357</v>
          </cell>
          <cell r="E1593">
            <v>1.474092</v>
          </cell>
          <cell r="F1593" t="str">
            <v>Sexta-feira</v>
          </cell>
          <cell r="G1593">
            <v>5</v>
          </cell>
        </row>
        <row r="1594">
          <cell r="D1594">
            <v>36356</v>
          </cell>
          <cell r="E1594">
            <v>1.473792</v>
          </cell>
          <cell r="F1594" t="str">
            <v>Quinta-feira</v>
          </cell>
          <cell r="G1594">
            <v>4</v>
          </cell>
        </row>
        <row r="1595">
          <cell r="D1595">
            <v>36355</v>
          </cell>
          <cell r="E1595">
            <v>1.473492</v>
          </cell>
          <cell r="F1595" t="str">
            <v>Quarta-Feira</v>
          </cell>
          <cell r="G1595">
            <v>3</v>
          </cell>
        </row>
        <row r="1596">
          <cell r="D1596">
            <v>36354</v>
          </cell>
          <cell r="E1596">
            <v>1.4731920000000001</v>
          </cell>
          <cell r="F1596" t="str">
            <v>Terça-Feira</v>
          </cell>
          <cell r="G1596">
            <v>2</v>
          </cell>
        </row>
        <row r="1597">
          <cell r="D1597">
            <v>36353</v>
          </cell>
          <cell r="E1597">
            <v>1.4728920000000001</v>
          </cell>
          <cell r="F1597" t="str">
            <v>Segunda-Feria</v>
          </cell>
          <cell r="G1597">
            <v>1</v>
          </cell>
        </row>
        <row r="1598">
          <cell r="D1598">
            <v>36352</v>
          </cell>
          <cell r="E1598">
            <v>1.472593</v>
          </cell>
          <cell r="F1598" t="str">
            <v>Domingo</v>
          </cell>
          <cell r="G1598">
            <v>7</v>
          </cell>
        </row>
        <row r="1599">
          <cell r="D1599">
            <v>36351</v>
          </cell>
          <cell r="E1599">
            <v>1.472294</v>
          </cell>
          <cell r="F1599" t="str">
            <v>Sábado</v>
          </cell>
          <cell r="G1599">
            <v>6</v>
          </cell>
        </row>
        <row r="1600">
          <cell r="D1600">
            <v>36350</v>
          </cell>
          <cell r="E1600">
            <v>1.4719949999999999</v>
          </cell>
          <cell r="F1600" t="str">
            <v>Sexta-feira</v>
          </cell>
          <cell r="G1600">
            <v>5</v>
          </cell>
        </row>
        <row r="1601">
          <cell r="D1601">
            <v>36349</v>
          </cell>
          <cell r="E1601">
            <v>1.4716959999999999</v>
          </cell>
          <cell r="F1601" t="str">
            <v>Quinta-feira</v>
          </cell>
          <cell r="G1601">
            <v>4</v>
          </cell>
        </row>
        <row r="1602">
          <cell r="D1602">
            <v>36348</v>
          </cell>
          <cell r="E1602">
            <v>1.4713970000000001</v>
          </cell>
          <cell r="F1602" t="str">
            <v>Quarta-Feira</v>
          </cell>
          <cell r="G1602">
            <v>3</v>
          </cell>
        </row>
        <row r="1603">
          <cell r="D1603">
            <v>36347</v>
          </cell>
          <cell r="E1603">
            <v>1.471098</v>
          </cell>
          <cell r="F1603" t="str">
            <v>Terça-Feira</v>
          </cell>
          <cell r="G1603">
            <v>2</v>
          </cell>
        </row>
        <row r="1604">
          <cell r="D1604">
            <v>36346</v>
          </cell>
          <cell r="E1604">
            <v>1.470799</v>
          </cell>
          <cell r="F1604" t="str">
            <v>Segunda-Feria</v>
          </cell>
          <cell r="G1604">
            <v>1</v>
          </cell>
        </row>
        <row r="1605">
          <cell r="D1605">
            <v>36345</v>
          </cell>
          <cell r="E1605">
            <v>1.4704999999999999</v>
          </cell>
          <cell r="F1605" t="str">
            <v>Domingo</v>
          </cell>
          <cell r="G1605">
            <v>7</v>
          </cell>
        </row>
        <row r="1606">
          <cell r="D1606">
            <v>36344</v>
          </cell>
          <cell r="E1606">
            <v>1.4702010000000001</v>
          </cell>
          <cell r="F1606" t="str">
            <v>Sábado</v>
          </cell>
          <cell r="G1606">
            <v>6</v>
          </cell>
        </row>
        <row r="1607">
          <cell r="D1607">
            <v>36343</v>
          </cell>
          <cell r="E1607">
            <v>1.469902</v>
          </cell>
          <cell r="F1607" t="str">
            <v>Sexta-feira</v>
          </cell>
          <cell r="G1607">
            <v>5</v>
          </cell>
        </row>
        <row r="1608">
          <cell r="D1608">
            <v>36342</v>
          </cell>
          <cell r="E1608">
            <v>1.469603</v>
          </cell>
          <cell r="F1608" t="str">
            <v>Quinta-feira</v>
          </cell>
          <cell r="G1608">
            <v>4</v>
          </cell>
        </row>
        <row r="1609">
          <cell r="D1609">
            <v>36341</v>
          </cell>
          <cell r="E1609">
            <v>1.469325</v>
          </cell>
          <cell r="F1609" t="str">
            <v>Quarta-Feira</v>
          </cell>
          <cell r="G1609">
            <v>3</v>
          </cell>
        </row>
        <row r="1610">
          <cell r="D1610">
            <v>36340</v>
          </cell>
          <cell r="E1610">
            <v>1.469047</v>
          </cell>
          <cell r="F1610" t="str">
            <v>Terça-Feira</v>
          </cell>
          <cell r="G1610">
            <v>2</v>
          </cell>
        </row>
        <row r="1611">
          <cell r="D1611">
            <v>36339</v>
          </cell>
          <cell r="E1611">
            <v>1.468769</v>
          </cell>
          <cell r="F1611" t="str">
            <v>Segunda-Feria</v>
          </cell>
          <cell r="G1611">
            <v>1</v>
          </cell>
        </row>
        <row r="1612">
          <cell r="D1612">
            <v>36338</v>
          </cell>
          <cell r="E1612">
            <v>1.468491</v>
          </cell>
          <cell r="F1612" t="str">
            <v>Domingo</v>
          </cell>
          <cell r="G1612">
            <v>7</v>
          </cell>
        </row>
        <row r="1613">
          <cell r="D1613">
            <v>36337</v>
          </cell>
          <cell r="E1613">
            <v>1.468213</v>
          </cell>
          <cell r="F1613" t="str">
            <v>Sábado</v>
          </cell>
          <cell r="G1613">
            <v>6</v>
          </cell>
        </row>
        <row r="1614">
          <cell r="D1614">
            <v>36336</v>
          </cell>
          <cell r="E1614">
            <v>1.467935</v>
          </cell>
          <cell r="F1614" t="str">
            <v>Sexta-feira</v>
          </cell>
          <cell r="G1614">
            <v>5</v>
          </cell>
        </row>
        <row r="1615">
          <cell r="D1615">
            <v>36335</v>
          </cell>
          <cell r="E1615">
            <v>1.467657</v>
          </cell>
          <cell r="F1615" t="str">
            <v>Quinta-feira</v>
          </cell>
          <cell r="G1615">
            <v>4</v>
          </cell>
        </row>
        <row r="1616">
          <cell r="D1616">
            <v>36334</v>
          </cell>
          <cell r="E1616">
            <v>1.467379</v>
          </cell>
          <cell r="F1616" t="str">
            <v>Quarta-Feira</v>
          </cell>
          <cell r="G1616">
            <v>3</v>
          </cell>
        </row>
        <row r="1617">
          <cell r="D1617">
            <v>36333</v>
          </cell>
          <cell r="E1617">
            <v>1.467101</v>
          </cell>
          <cell r="F1617" t="str">
            <v>Terça-Feira</v>
          </cell>
          <cell r="G1617">
            <v>2</v>
          </cell>
        </row>
        <row r="1618">
          <cell r="D1618">
            <v>36332</v>
          </cell>
          <cell r="E1618">
            <v>1.466823</v>
          </cell>
          <cell r="F1618" t="str">
            <v>Segunda-Feria</v>
          </cell>
          <cell r="G1618">
            <v>1</v>
          </cell>
        </row>
        <row r="1619">
          <cell r="D1619">
            <v>36331</v>
          </cell>
          <cell r="E1619">
            <v>1.466545</v>
          </cell>
          <cell r="F1619" t="str">
            <v>Domingo</v>
          </cell>
          <cell r="G1619">
            <v>7</v>
          </cell>
        </row>
        <row r="1620">
          <cell r="D1620">
            <v>36330</v>
          </cell>
          <cell r="E1620">
            <v>1.466267</v>
          </cell>
          <cell r="F1620" t="str">
            <v>Sábado</v>
          </cell>
          <cell r="G1620">
            <v>6</v>
          </cell>
        </row>
        <row r="1621">
          <cell r="D1621">
            <v>36329</v>
          </cell>
          <cell r="E1621">
            <v>1.465989</v>
          </cell>
          <cell r="F1621" t="str">
            <v>Sexta-feira</v>
          </cell>
          <cell r="G1621">
            <v>5</v>
          </cell>
        </row>
        <row r="1622">
          <cell r="D1622">
            <v>36328</v>
          </cell>
          <cell r="E1622">
            <v>1.465711</v>
          </cell>
          <cell r="F1622" t="str">
            <v>Quinta-feira</v>
          </cell>
          <cell r="G1622">
            <v>4</v>
          </cell>
        </row>
        <row r="1623">
          <cell r="D1623">
            <v>36327</v>
          </cell>
          <cell r="E1623">
            <v>1.465433</v>
          </cell>
          <cell r="F1623" t="str">
            <v>Quarta-Feira</v>
          </cell>
          <cell r="G1623">
            <v>3</v>
          </cell>
        </row>
        <row r="1624">
          <cell r="D1624">
            <v>36326</v>
          </cell>
          <cell r="E1624">
            <v>1.465155</v>
          </cell>
          <cell r="F1624" t="str">
            <v>Terça-Feira</v>
          </cell>
          <cell r="G1624">
            <v>2</v>
          </cell>
        </row>
        <row r="1625">
          <cell r="D1625">
            <v>36325</v>
          </cell>
          <cell r="E1625">
            <v>1.4648779999999999</v>
          </cell>
          <cell r="F1625" t="str">
            <v>Segunda-Feria</v>
          </cell>
          <cell r="G1625">
            <v>1</v>
          </cell>
        </row>
        <row r="1626">
          <cell r="D1626">
            <v>36324</v>
          </cell>
          <cell r="E1626">
            <v>1.464601</v>
          </cell>
          <cell r="F1626" t="str">
            <v>Domingo</v>
          </cell>
          <cell r="G1626">
            <v>7</v>
          </cell>
        </row>
        <row r="1627">
          <cell r="D1627">
            <v>36323</v>
          </cell>
          <cell r="E1627">
            <v>1.464324</v>
          </cell>
          <cell r="F1627" t="str">
            <v>Sábado</v>
          </cell>
          <cell r="G1627">
            <v>6</v>
          </cell>
        </row>
        <row r="1628">
          <cell r="D1628">
            <v>36322</v>
          </cell>
          <cell r="E1628">
            <v>1.4640470000000001</v>
          </cell>
          <cell r="F1628" t="str">
            <v>Sexta-feira</v>
          </cell>
          <cell r="G1628">
            <v>5</v>
          </cell>
        </row>
        <row r="1629">
          <cell r="D1629">
            <v>36321</v>
          </cell>
          <cell r="E1629">
            <v>1.46377</v>
          </cell>
          <cell r="F1629" t="str">
            <v>Quinta-feira</v>
          </cell>
          <cell r="G1629">
            <v>4</v>
          </cell>
        </row>
        <row r="1630">
          <cell r="D1630">
            <v>36320</v>
          </cell>
          <cell r="E1630">
            <v>1.4634929999999999</v>
          </cell>
          <cell r="F1630" t="str">
            <v>Quarta-Feira</v>
          </cell>
          <cell r="G1630">
            <v>3</v>
          </cell>
        </row>
        <row r="1631">
          <cell r="D1631">
            <v>36319</v>
          </cell>
          <cell r="E1631">
            <v>1.4632160000000001</v>
          </cell>
          <cell r="F1631" t="str">
            <v>Terça-Feira</v>
          </cell>
          <cell r="G1631">
            <v>2</v>
          </cell>
        </row>
        <row r="1632">
          <cell r="D1632">
            <v>36318</v>
          </cell>
          <cell r="E1632">
            <v>1.462939</v>
          </cell>
          <cell r="F1632" t="str">
            <v>Segunda-Feria</v>
          </cell>
          <cell r="G1632">
            <v>1</v>
          </cell>
        </row>
        <row r="1633">
          <cell r="D1633">
            <v>36317</v>
          </cell>
          <cell r="E1633">
            <v>1.4626619999999999</v>
          </cell>
          <cell r="F1633" t="str">
            <v>Domingo</v>
          </cell>
          <cell r="G1633">
            <v>7</v>
          </cell>
        </row>
        <row r="1634">
          <cell r="D1634">
            <v>36316</v>
          </cell>
          <cell r="E1634">
            <v>1.462385</v>
          </cell>
          <cell r="F1634" t="str">
            <v>Sábado</v>
          </cell>
          <cell r="G1634">
            <v>6</v>
          </cell>
        </row>
        <row r="1635">
          <cell r="D1635">
            <v>36315</v>
          </cell>
          <cell r="E1635">
            <v>1.462108</v>
          </cell>
          <cell r="F1635" t="str">
            <v>Sexta-feira</v>
          </cell>
          <cell r="G1635">
            <v>5</v>
          </cell>
        </row>
        <row r="1636">
          <cell r="D1636">
            <v>36314</v>
          </cell>
          <cell r="E1636">
            <v>1.4618310000000001</v>
          </cell>
          <cell r="F1636" t="str">
            <v>Quinta-feira</v>
          </cell>
          <cell r="G1636">
            <v>4</v>
          </cell>
        </row>
        <row r="1637">
          <cell r="D1637">
            <v>36313</v>
          </cell>
          <cell r="E1637">
            <v>1.461554</v>
          </cell>
          <cell r="F1637" t="str">
            <v>Quarta-Feira</v>
          </cell>
          <cell r="G1637">
            <v>3</v>
          </cell>
        </row>
        <row r="1638">
          <cell r="D1638">
            <v>36312</v>
          </cell>
          <cell r="E1638">
            <v>1.4612769999999999</v>
          </cell>
          <cell r="F1638" t="str">
            <v>Terça-Feira</v>
          </cell>
          <cell r="G1638">
            <v>2</v>
          </cell>
        </row>
        <row r="1639">
          <cell r="D1639">
            <v>36311</v>
          </cell>
          <cell r="E1639">
            <v>1.4610000000000001</v>
          </cell>
          <cell r="F1639" t="str">
            <v>Segunda-Feria</v>
          </cell>
          <cell r="G1639">
            <v>1</v>
          </cell>
        </row>
        <row r="1640">
          <cell r="D1640">
            <v>36310</v>
          </cell>
          <cell r="E1640">
            <v>1.460723</v>
          </cell>
          <cell r="F1640" t="str">
            <v>Domingo</v>
          </cell>
          <cell r="G1640">
            <v>7</v>
          </cell>
        </row>
        <row r="1641">
          <cell r="D1641">
            <v>36309</v>
          </cell>
          <cell r="E1641">
            <v>1.4604459999999999</v>
          </cell>
          <cell r="F1641" t="str">
            <v>Sábado</v>
          </cell>
          <cell r="G1641">
            <v>6</v>
          </cell>
        </row>
        <row r="1642">
          <cell r="D1642">
            <v>36308</v>
          </cell>
          <cell r="E1642">
            <v>1.4601690000000001</v>
          </cell>
          <cell r="F1642" t="str">
            <v>Sexta-feira</v>
          </cell>
          <cell r="G1642">
            <v>5</v>
          </cell>
        </row>
        <row r="1643">
          <cell r="D1643">
            <v>36307</v>
          </cell>
          <cell r="E1643">
            <v>1.459892</v>
          </cell>
          <cell r="F1643" t="str">
            <v>Quinta-feira</v>
          </cell>
          <cell r="G1643">
            <v>4</v>
          </cell>
        </row>
        <row r="1644">
          <cell r="D1644">
            <v>36306</v>
          </cell>
          <cell r="E1644">
            <v>1.459616</v>
          </cell>
          <cell r="F1644" t="str">
            <v>Quarta-Feira</v>
          </cell>
          <cell r="G1644">
            <v>3</v>
          </cell>
        </row>
        <row r="1645">
          <cell r="D1645">
            <v>36305</v>
          </cell>
          <cell r="E1645">
            <v>1.4593400000000001</v>
          </cell>
          <cell r="F1645" t="str">
            <v>Terça-Feira</v>
          </cell>
          <cell r="G1645">
            <v>2</v>
          </cell>
        </row>
        <row r="1646">
          <cell r="D1646">
            <v>36304</v>
          </cell>
          <cell r="E1646">
            <v>1.4590639999999999</v>
          </cell>
          <cell r="F1646" t="str">
            <v>Segunda-Feria</v>
          </cell>
          <cell r="G1646">
            <v>1</v>
          </cell>
        </row>
        <row r="1647">
          <cell r="D1647">
            <v>36303</v>
          </cell>
          <cell r="E1647">
            <v>1.458788</v>
          </cell>
          <cell r="F1647" t="str">
            <v>Domingo</v>
          </cell>
          <cell r="G1647">
            <v>7</v>
          </cell>
        </row>
        <row r="1648">
          <cell r="D1648">
            <v>36302</v>
          </cell>
          <cell r="E1648">
            <v>1.458512</v>
          </cell>
          <cell r="F1648" t="str">
            <v>Sábado</v>
          </cell>
          <cell r="G1648">
            <v>6</v>
          </cell>
        </row>
        <row r="1649">
          <cell r="D1649">
            <v>36301</v>
          </cell>
          <cell r="E1649">
            <v>1.4582360000000001</v>
          </cell>
          <cell r="F1649" t="str">
            <v>Sexta-feira</v>
          </cell>
          <cell r="G1649">
            <v>5</v>
          </cell>
        </row>
        <row r="1650">
          <cell r="D1650">
            <v>36300</v>
          </cell>
          <cell r="E1650">
            <v>1.4579599999999999</v>
          </cell>
          <cell r="F1650" t="str">
            <v>Quinta-feira</v>
          </cell>
          <cell r="G1650">
            <v>4</v>
          </cell>
        </row>
        <row r="1651">
          <cell r="D1651">
            <v>36299</v>
          </cell>
          <cell r="E1651">
            <v>1.457684</v>
          </cell>
          <cell r="F1651" t="str">
            <v>Quarta-Feira</v>
          </cell>
          <cell r="G1651">
            <v>3</v>
          </cell>
        </row>
        <row r="1652">
          <cell r="D1652">
            <v>36298</v>
          </cell>
          <cell r="E1652">
            <v>1.457408</v>
          </cell>
          <cell r="F1652" t="str">
            <v>Terça-Feira</v>
          </cell>
          <cell r="G1652">
            <v>2</v>
          </cell>
        </row>
        <row r="1653">
          <cell r="D1653">
            <v>36297</v>
          </cell>
          <cell r="E1653">
            <v>1.4571320000000001</v>
          </cell>
          <cell r="F1653" t="str">
            <v>Segunda-Feria</v>
          </cell>
          <cell r="G1653">
            <v>1</v>
          </cell>
        </row>
        <row r="1654">
          <cell r="D1654">
            <v>36296</v>
          </cell>
          <cell r="E1654">
            <v>1.4568559999999999</v>
          </cell>
          <cell r="F1654" t="str">
            <v>Domingo</v>
          </cell>
          <cell r="G1654">
            <v>7</v>
          </cell>
        </row>
        <row r="1655">
          <cell r="D1655">
            <v>36295</v>
          </cell>
          <cell r="E1655">
            <v>1.45658</v>
          </cell>
          <cell r="F1655" t="str">
            <v>Sábado</v>
          </cell>
          <cell r="G1655">
            <v>6</v>
          </cell>
        </row>
        <row r="1656">
          <cell r="D1656">
            <v>36294</v>
          </cell>
          <cell r="E1656">
            <v>1.456304</v>
          </cell>
          <cell r="F1656" t="str">
            <v>Sexta-feira</v>
          </cell>
          <cell r="G1656">
            <v>5</v>
          </cell>
        </row>
        <row r="1657">
          <cell r="D1657">
            <v>36293</v>
          </cell>
          <cell r="E1657">
            <v>1.4560280000000001</v>
          </cell>
          <cell r="F1657" t="str">
            <v>Quinta-feira</v>
          </cell>
          <cell r="G1657">
            <v>4</v>
          </cell>
        </row>
        <row r="1658">
          <cell r="D1658">
            <v>36292</v>
          </cell>
          <cell r="E1658">
            <v>1.4557519999999999</v>
          </cell>
          <cell r="F1658" t="str">
            <v>Quarta-Feira</v>
          </cell>
          <cell r="G1658">
            <v>3</v>
          </cell>
        </row>
        <row r="1659">
          <cell r="D1659">
            <v>36291</v>
          </cell>
          <cell r="E1659">
            <v>1.455476</v>
          </cell>
          <cell r="F1659" t="str">
            <v>Terça-Feira</v>
          </cell>
          <cell r="G1659">
            <v>2</v>
          </cell>
        </row>
        <row r="1660">
          <cell r="D1660">
            <v>36290</v>
          </cell>
          <cell r="E1660">
            <v>1.4552</v>
          </cell>
          <cell r="F1660" t="str">
            <v>Segunda-Feria</v>
          </cell>
          <cell r="G1660">
            <v>1</v>
          </cell>
        </row>
        <row r="1661">
          <cell r="D1661">
            <v>36289</v>
          </cell>
          <cell r="E1661">
            <v>1.4549240000000001</v>
          </cell>
          <cell r="F1661" t="str">
            <v>Domingo</v>
          </cell>
          <cell r="G1661">
            <v>7</v>
          </cell>
        </row>
        <row r="1662">
          <cell r="D1662">
            <v>36288</v>
          </cell>
          <cell r="E1662">
            <v>1.4546479999999999</v>
          </cell>
          <cell r="F1662" t="str">
            <v>Sábado</v>
          </cell>
          <cell r="G1662">
            <v>6</v>
          </cell>
        </row>
        <row r="1663">
          <cell r="D1663">
            <v>36287</v>
          </cell>
          <cell r="E1663">
            <v>1.4543729999999999</v>
          </cell>
          <cell r="F1663" t="str">
            <v>Sexta-feira</v>
          </cell>
          <cell r="G1663">
            <v>5</v>
          </cell>
        </row>
        <row r="1664">
          <cell r="D1664">
            <v>36286</v>
          </cell>
          <cell r="E1664">
            <v>1.4540979999999999</v>
          </cell>
          <cell r="F1664" t="str">
            <v>Quinta-feira</v>
          </cell>
          <cell r="G1664">
            <v>4</v>
          </cell>
        </row>
        <row r="1665">
          <cell r="D1665">
            <v>36285</v>
          </cell>
          <cell r="E1665">
            <v>1.4538230000000001</v>
          </cell>
          <cell r="F1665" t="str">
            <v>Quarta-Feira</v>
          </cell>
          <cell r="G1665">
            <v>3</v>
          </cell>
        </row>
        <row r="1666">
          <cell r="D1666">
            <v>36284</v>
          </cell>
          <cell r="E1666">
            <v>1.4535480000000001</v>
          </cell>
          <cell r="F1666" t="str">
            <v>Terça-Feira</v>
          </cell>
          <cell r="G1666">
            <v>2</v>
          </cell>
        </row>
        <row r="1667">
          <cell r="D1667">
            <v>36283</v>
          </cell>
          <cell r="E1667">
            <v>1.453273</v>
          </cell>
          <cell r="F1667" t="str">
            <v>Segunda-Feria</v>
          </cell>
          <cell r="G1667">
            <v>1</v>
          </cell>
        </row>
        <row r="1668">
          <cell r="D1668">
            <v>36282</v>
          </cell>
          <cell r="E1668">
            <v>1.452998</v>
          </cell>
          <cell r="F1668" t="str">
            <v>Domingo</v>
          </cell>
          <cell r="G1668">
            <v>7</v>
          </cell>
        </row>
        <row r="1669">
          <cell r="D1669">
            <v>36281</v>
          </cell>
          <cell r="E1669">
            <v>1.452723</v>
          </cell>
          <cell r="F1669" t="str">
            <v>Sábado</v>
          </cell>
          <cell r="G1669">
            <v>6</v>
          </cell>
        </row>
        <row r="1670">
          <cell r="D1670">
            <v>36280</v>
          </cell>
          <cell r="E1670">
            <v>1.452448</v>
          </cell>
          <cell r="F1670" t="str">
            <v>Sexta-feira</v>
          </cell>
          <cell r="G1670">
            <v>5</v>
          </cell>
        </row>
        <row r="1671">
          <cell r="D1671">
            <v>36279</v>
          </cell>
          <cell r="E1671">
            <v>1.4521729999999999</v>
          </cell>
          <cell r="F1671" t="str">
            <v>Quinta-feira</v>
          </cell>
          <cell r="G1671">
            <v>4</v>
          </cell>
        </row>
        <row r="1672">
          <cell r="D1672">
            <v>36278</v>
          </cell>
          <cell r="E1672">
            <v>1.4518979999999999</v>
          </cell>
          <cell r="F1672" t="str">
            <v>Quarta-Feira</v>
          </cell>
          <cell r="G1672">
            <v>3</v>
          </cell>
        </row>
        <row r="1673">
          <cell r="D1673">
            <v>36277</v>
          </cell>
          <cell r="E1673">
            <v>1.4516230000000001</v>
          </cell>
          <cell r="F1673" t="str">
            <v>Terça-Feira</v>
          </cell>
          <cell r="G1673">
            <v>2</v>
          </cell>
        </row>
        <row r="1674">
          <cell r="D1674">
            <v>36276</v>
          </cell>
          <cell r="E1674">
            <v>1.4513480000000001</v>
          </cell>
          <cell r="F1674" t="str">
            <v>Segunda-Feria</v>
          </cell>
          <cell r="G1674">
            <v>1</v>
          </cell>
        </row>
        <row r="1675">
          <cell r="D1675">
            <v>36275</v>
          </cell>
          <cell r="E1675">
            <v>1.4510730000000001</v>
          </cell>
          <cell r="F1675" t="str">
            <v>Domingo</v>
          </cell>
          <cell r="G1675">
            <v>7</v>
          </cell>
        </row>
        <row r="1676">
          <cell r="D1676">
            <v>36274</v>
          </cell>
          <cell r="E1676">
            <v>1.450798</v>
          </cell>
          <cell r="F1676" t="str">
            <v>Sábado</v>
          </cell>
          <cell r="G1676">
            <v>6</v>
          </cell>
        </row>
        <row r="1677">
          <cell r="D1677">
            <v>36273</v>
          </cell>
          <cell r="E1677">
            <v>1.450523</v>
          </cell>
          <cell r="F1677" t="str">
            <v>Sexta-feira</v>
          </cell>
          <cell r="G1677">
            <v>5</v>
          </cell>
        </row>
        <row r="1678">
          <cell r="D1678">
            <v>36272</v>
          </cell>
          <cell r="E1678">
            <v>1.450248</v>
          </cell>
          <cell r="F1678" t="str">
            <v>Quinta-feira</v>
          </cell>
          <cell r="G1678">
            <v>4</v>
          </cell>
        </row>
        <row r="1679">
          <cell r="D1679">
            <v>36271</v>
          </cell>
          <cell r="E1679">
            <v>1.449973</v>
          </cell>
          <cell r="F1679" t="str">
            <v>Quarta-Feira</v>
          </cell>
          <cell r="G1679">
            <v>3</v>
          </cell>
        </row>
        <row r="1680">
          <cell r="D1680">
            <v>36270</v>
          </cell>
          <cell r="E1680">
            <v>1.4496979999999999</v>
          </cell>
          <cell r="F1680" t="str">
            <v>Terça-Feira</v>
          </cell>
          <cell r="G1680">
            <v>2</v>
          </cell>
        </row>
        <row r="1681">
          <cell r="D1681">
            <v>36269</v>
          </cell>
          <cell r="E1681">
            <v>1.4494229999999999</v>
          </cell>
          <cell r="F1681" t="str">
            <v>Segunda-Feria</v>
          </cell>
          <cell r="G1681">
            <v>1</v>
          </cell>
        </row>
        <row r="1682">
          <cell r="D1682">
            <v>36268</v>
          </cell>
          <cell r="E1682">
            <v>1.4491480000000001</v>
          </cell>
          <cell r="F1682" t="str">
            <v>Domingo</v>
          </cell>
          <cell r="G1682">
            <v>7</v>
          </cell>
        </row>
        <row r="1683">
          <cell r="D1683">
            <v>36267</v>
          </cell>
          <cell r="E1683">
            <v>1.448874</v>
          </cell>
          <cell r="F1683" t="str">
            <v>Sábado</v>
          </cell>
          <cell r="G1683">
            <v>6</v>
          </cell>
        </row>
        <row r="1684">
          <cell r="D1684">
            <v>36266</v>
          </cell>
          <cell r="E1684">
            <v>1.4486000000000001</v>
          </cell>
          <cell r="F1684" t="str">
            <v>Sexta-feira</v>
          </cell>
          <cell r="G1684">
            <v>5</v>
          </cell>
        </row>
        <row r="1685">
          <cell r="D1685">
            <v>36265</v>
          </cell>
          <cell r="E1685">
            <v>1.448326</v>
          </cell>
          <cell r="F1685" t="str">
            <v>Quinta-feira</v>
          </cell>
          <cell r="G1685">
            <v>4</v>
          </cell>
        </row>
        <row r="1686">
          <cell r="D1686">
            <v>36264</v>
          </cell>
          <cell r="E1686">
            <v>1.4480519999999999</v>
          </cell>
          <cell r="F1686" t="str">
            <v>Quarta-Feira</v>
          </cell>
          <cell r="G1686">
            <v>3</v>
          </cell>
        </row>
        <row r="1687">
          <cell r="D1687">
            <v>36263</v>
          </cell>
          <cell r="E1687">
            <v>1.447778</v>
          </cell>
          <cell r="F1687" t="str">
            <v>Terça-Feira</v>
          </cell>
          <cell r="G1687">
            <v>2</v>
          </cell>
        </row>
        <row r="1688">
          <cell r="D1688">
            <v>36262</v>
          </cell>
          <cell r="E1688">
            <v>1.4475039999999999</v>
          </cell>
          <cell r="F1688" t="str">
            <v>Segunda-Feria</v>
          </cell>
          <cell r="G1688">
            <v>1</v>
          </cell>
        </row>
        <row r="1689">
          <cell r="D1689">
            <v>36261</v>
          </cell>
          <cell r="E1689">
            <v>1.44723</v>
          </cell>
          <cell r="F1689" t="str">
            <v>Domingo</v>
          </cell>
          <cell r="G1689">
            <v>7</v>
          </cell>
        </row>
        <row r="1690">
          <cell r="D1690">
            <v>36260</v>
          </cell>
          <cell r="E1690">
            <v>1.4469559999999999</v>
          </cell>
          <cell r="F1690" t="str">
            <v>Sábado</v>
          </cell>
          <cell r="G1690">
            <v>6</v>
          </cell>
        </row>
        <row r="1691">
          <cell r="D1691">
            <v>36259</v>
          </cell>
          <cell r="E1691">
            <v>1.446682</v>
          </cell>
          <cell r="F1691" t="str">
            <v>Sexta-feira</v>
          </cell>
          <cell r="G1691">
            <v>5</v>
          </cell>
        </row>
        <row r="1692">
          <cell r="D1692">
            <v>36258</v>
          </cell>
          <cell r="E1692">
            <v>1.4464079999999999</v>
          </cell>
          <cell r="F1692" t="str">
            <v>Quinta-feira</v>
          </cell>
          <cell r="G1692">
            <v>4</v>
          </cell>
        </row>
        <row r="1693">
          <cell r="D1693">
            <v>36257</v>
          </cell>
          <cell r="E1693">
            <v>1.446134</v>
          </cell>
          <cell r="F1693" t="str">
            <v>Quarta-Feira</v>
          </cell>
          <cell r="G1693">
            <v>3</v>
          </cell>
        </row>
        <row r="1694">
          <cell r="D1694">
            <v>36256</v>
          </cell>
          <cell r="E1694">
            <v>1.4458599999999999</v>
          </cell>
          <cell r="F1694" t="str">
            <v>Terça-Feira</v>
          </cell>
          <cell r="G1694">
            <v>2</v>
          </cell>
        </row>
        <row r="1695">
          <cell r="D1695">
            <v>36255</v>
          </cell>
          <cell r="E1695">
            <v>1.445586</v>
          </cell>
          <cell r="F1695" t="str">
            <v>Segunda-Feria</v>
          </cell>
          <cell r="G1695">
            <v>1</v>
          </cell>
        </row>
        <row r="1696">
          <cell r="D1696">
            <v>36254</v>
          </cell>
          <cell r="E1696">
            <v>1.4453119999999999</v>
          </cell>
          <cell r="F1696" t="str">
            <v>Domingo</v>
          </cell>
          <cell r="G1696">
            <v>7</v>
          </cell>
        </row>
        <row r="1697">
          <cell r="D1697">
            <v>36253</v>
          </cell>
          <cell r="E1697">
            <v>1.445038</v>
          </cell>
          <cell r="F1697" t="str">
            <v>Sábado</v>
          </cell>
          <cell r="G1697">
            <v>6</v>
          </cell>
        </row>
        <row r="1698">
          <cell r="D1698">
            <v>36252</v>
          </cell>
          <cell r="E1698">
            <v>1.4447639999999999</v>
          </cell>
          <cell r="F1698" t="str">
            <v>Sexta-feira</v>
          </cell>
          <cell r="G1698">
            <v>5</v>
          </cell>
        </row>
        <row r="1699">
          <cell r="D1699">
            <v>36251</v>
          </cell>
          <cell r="E1699">
            <v>1.4444900000000001</v>
          </cell>
          <cell r="F1699" t="str">
            <v>Quinta-feira</v>
          </cell>
          <cell r="G1699">
            <v>4</v>
          </cell>
        </row>
        <row r="1700">
          <cell r="D1700">
            <v>36250</v>
          </cell>
          <cell r="E1700">
            <v>1.4442390000000001</v>
          </cell>
          <cell r="F1700" t="str">
            <v>Quarta-Feira</v>
          </cell>
          <cell r="G1700">
            <v>3</v>
          </cell>
        </row>
        <row r="1701">
          <cell r="D1701">
            <v>36249</v>
          </cell>
          <cell r="E1701">
            <v>1.443988</v>
          </cell>
          <cell r="F1701" t="str">
            <v>Terça-Feira</v>
          </cell>
          <cell r="G1701">
            <v>2</v>
          </cell>
        </row>
        <row r="1702">
          <cell r="D1702">
            <v>36248</v>
          </cell>
          <cell r="E1702">
            <v>1.443737</v>
          </cell>
          <cell r="F1702" t="str">
            <v>Segunda-Feria</v>
          </cell>
          <cell r="G1702">
            <v>1</v>
          </cell>
        </row>
        <row r="1703">
          <cell r="D1703">
            <v>36247</v>
          </cell>
          <cell r="E1703">
            <v>1.443486</v>
          </cell>
          <cell r="F1703" t="str">
            <v>Domingo</v>
          </cell>
          <cell r="G1703">
            <v>7</v>
          </cell>
        </row>
        <row r="1704">
          <cell r="D1704">
            <v>36246</v>
          </cell>
          <cell r="E1704">
            <v>1.443235</v>
          </cell>
          <cell r="F1704" t="str">
            <v>Sábado</v>
          </cell>
          <cell r="G1704">
            <v>6</v>
          </cell>
        </row>
        <row r="1705">
          <cell r="D1705">
            <v>36245</v>
          </cell>
          <cell r="E1705">
            <v>1.442984</v>
          </cell>
          <cell r="F1705" t="str">
            <v>Sexta-feira</v>
          </cell>
          <cell r="G1705">
            <v>5</v>
          </cell>
        </row>
        <row r="1706">
          <cell r="D1706">
            <v>36244</v>
          </cell>
          <cell r="E1706">
            <v>1.442733</v>
          </cell>
          <cell r="F1706" t="str">
            <v>Quinta-feira</v>
          </cell>
          <cell r="G1706">
            <v>4</v>
          </cell>
        </row>
        <row r="1707">
          <cell r="D1707">
            <v>36243</v>
          </cell>
          <cell r="E1707">
            <v>1.442482</v>
          </cell>
          <cell r="F1707" t="str">
            <v>Quarta-Feira</v>
          </cell>
          <cell r="G1707">
            <v>3</v>
          </cell>
        </row>
        <row r="1708">
          <cell r="D1708">
            <v>36242</v>
          </cell>
          <cell r="E1708">
            <v>1.442231</v>
          </cell>
          <cell r="F1708" t="str">
            <v>Terça-Feira</v>
          </cell>
          <cell r="G1708">
            <v>2</v>
          </cell>
        </row>
        <row r="1709">
          <cell r="D1709">
            <v>36241</v>
          </cell>
          <cell r="E1709">
            <v>1.441981</v>
          </cell>
          <cell r="F1709" t="str">
            <v>Segunda-Feria</v>
          </cell>
          <cell r="G1709">
            <v>1</v>
          </cell>
        </row>
        <row r="1710">
          <cell r="D1710">
            <v>36240</v>
          </cell>
          <cell r="E1710">
            <v>1.4417310000000001</v>
          </cell>
          <cell r="F1710" t="str">
            <v>Domingo</v>
          </cell>
          <cell r="G1710">
            <v>7</v>
          </cell>
        </row>
        <row r="1711">
          <cell r="D1711">
            <v>36239</v>
          </cell>
          <cell r="E1711">
            <v>1.441481</v>
          </cell>
          <cell r="F1711" t="str">
            <v>Sábado</v>
          </cell>
          <cell r="G1711">
            <v>6</v>
          </cell>
        </row>
        <row r="1712">
          <cell r="D1712">
            <v>36238</v>
          </cell>
          <cell r="E1712">
            <v>1.4412309999999999</v>
          </cell>
          <cell r="F1712" t="str">
            <v>Sexta-feira</v>
          </cell>
          <cell r="G1712">
            <v>5</v>
          </cell>
        </row>
        <row r="1713">
          <cell r="D1713">
            <v>36237</v>
          </cell>
          <cell r="E1713">
            <v>1.4409810000000001</v>
          </cell>
          <cell r="F1713" t="str">
            <v>Quinta-feira</v>
          </cell>
          <cell r="G1713">
            <v>4</v>
          </cell>
        </row>
        <row r="1714">
          <cell r="D1714">
            <v>36236</v>
          </cell>
          <cell r="E1714">
            <v>1.440731</v>
          </cell>
          <cell r="F1714" t="str">
            <v>Quarta-Feira</v>
          </cell>
          <cell r="G1714">
            <v>3</v>
          </cell>
        </row>
        <row r="1715">
          <cell r="D1715">
            <v>36235</v>
          </cell>
          <cell r="E1715">
            <v>1.4404809999999999</v>
          </cell>
          <cell r="F1715" t="str">
            <v>Terça-Feira</v>
          </cell>
          <cell r="G1715">
            <v>2</v>
          </cell>
        </row>
        <row r="1716">
          <cell r="D1716">
            <v>36234</v>
          </cell>
          <cell r="E1716">
            <v>1.440231</v>
          </cell>
          <cell r="F1716" t="str">
            <v>Segunda-Feria</v>
          </cell>
          <cell r="G1716">
            <v>1</v>
          </cell>
        </row>
        <row r="1717">
          <cell r="D1717">
            <v>36233</v>
          </cell>
          <cell r="E1717">
            <v>1.439981</v>
          </cell>
          <cell r="F1717" t="str">
            <v>Domingo</v>
          </cell>
          <cell r="G1717">
            <v>7</v>
          </cell>
        </row>
        <row r="1718">
          <cell r="D1718">
            <v>36232</v>
          </cell>
          <cell r="E1718">
            <v>1.4397310000000001</v>
          </cell>
          <cell r="F1718" t="str">
            <v>Sábado</v>
          </cell>
          <cell r="G1718">
            <v>6</v>
          </cell>
        </row>
        <row r="1719">
          <cell r="D1719">
            <v>36231</v>
          </cell>
          <cell r="E1719">
            <v>1.439481</v>
          </cell>
          <cell r="F1719" t="str">
            <v>Sexta-feira</v>
          </cell>
          <cell r="G1719">
            <v>5</v>
          </cell>
        </row>
        <row r="1720">
          <cell r="D1720">
            <v>36230</v>
          </cell>
          <cell r="E1720">
            <v>1.4392309999999999</v>
          </cell>
          <cell r="F1720" t="str">
            <v>Quinta-feira</v>
          </cell>
          <cell r="G1720">
            <v>4</v>
          </cell>
        </row>
        <row r="1721">
          <cell r="D1721">
            <v>36229</v>
          </cell>
          <cell r="E1721">
            <v>1.4389810000000001</v>
          </cell>
          <cell r="F1721" t="str">
            <v>Quarta-Feira</v>
          </cell>
          <cell r="G1721">
            <v>3</v>
          </cell>
        </row>
        <row r="1722">
          <cell r="D1722">
            <v>36228</v>
          </cell>
          <cell r="E1722">
            <v>1.438731</v>
          </cell>
          <cell r="F1722" t="str">
            <v>Terça-Feira</v>
          </cell>
          <cell r="G1722">
            <v>2</v>
          </cell>
        </row>
        <row r="1723">
          <cell r="D1723">
            <v>36227</v>
          </cell>
          <cell r="E1723">
            <v>1.4384809999999999</v>
          </cell>
          <cell r="F1723" t="str">
            <v>Segunda-Feria</v>
          </cell>
          <cell r="G1723">
            <v>1</v>
          </cell>
        </row>
        <row r="1724">
          <cell r="D1724">
            <v>36226</v>
          </cell>
          <cell r="E1724">
            <v>1.438231</v>
          </cell>
          <cell r="F1724" t="str">
            <v>Domingo</v>
          </cell>
          <cell r="G1724">
            <v>7</v>
          </cell>
        </row>
        <row r="1725">
          <cell r="D1725">
            <v>36225</v>
          </cell>
          <cell r="E1725">
            <v>1.437981</v>
          </cell>
          <cell r="F1725" t="str">
            <v>Sábado</v>
          </cell>
          <cell r="G1725">
            <v>6</v>
          </cell>
        </row>
        <row r="1726">
          <cell r="D1726">
            <v>36224</v>
          </cell>
          <cell r="E1726">
            <v>1.4377310000000001</v>
          </cell>
          <cell r="F1726" t="str">
            <v>Sexta-feira</v>
          </cell>
          <cell r="G1726">
            <v>5</v>
          </cell>
        </row>
        <row r="1727">
          <cell r="D1727">
            <v>36223</v>
          </cell>
          <cell r="E1727">
            <v>1.437481</v>
          </cell>
          <cell r="F1727" t="str">
            <v>Quinta-feira</v>
          </cell>
          <cell r="G1727">
            <v>4</v>
          </cell>
        </row>
        <row r="1728">
          <cell r="D1728">
            <v>36222</v>
          </cell>
          <cell r="E1728">
            <v>1.4372309999999999</v>
          </cell>
          <cell r="F1728" t="str">
            <v>Quarta-Feira</v>
          </cell>
          <cell r="G1728">
            <v>3</v>
          </cell>
        </row>
        <row r="1729">
          <cell r="D1729">
            <v>36221</v>
          </cell>
          <cell r="E1729">
            <v>1.4369810000000001</v>
          </cell>
          <cell r="F1729" t="str">
            <v>Terça-Feira</v>
          </cell>
          <cell r="G1729">
            <v>2</v>
          </cell>
        </row>
        <row r="1730">
          <cell r="D1730">
            <v>36220</v>
          </cell>
          <cell r="E1730">
            <v>1.436731</v>
          </cell>
          <cell r="F1730" t="str">
            <v>Segunda-Feria</v>
          </cell>
          <cell r="G1730">
            <v>1</v>
          </cell>
        </row>
        <row r="1731">
          <cell r="D1731">
            <v>36219</v>
          </cell>
          <cell r="E1731">
            <v>1.4364809999999999</v>
          </cell>
          <cell r="F1731" t="str">
            <v>Domingo</v>
          </cell>
          <cell r="G1731">
            <v>7</v>
          </cell>
        </row>
        <row r="1732">
          <cell r="D1732">
            <v>36218</v>
          </cell>
          <cell r="E1732">
            <v>1.436232</v>
          </cell>
          <cell r="F1732" t="str">
            <v>Sábado</v>
          </cell>
          <cell r="G1732">
            <v>6</v>
          </cell>
        </row>
        <row r="1733">
          <cell r="D1733">
            <v>36217</v>
          </cell>
          <cell r="E1733">
            <v>1.435983</v>
          </cell>
          <cell r="F1733" t="str">
            <v>Sexta-feira</v>
          </cell>
          <cell r="G1733">
            <v>5</v>
          </cell>
        </row>
        <row r="1734">
          <cell r="D1734">
            <v>36216</v>
          </cell>
          <cell r="E1734">
            <v>1.4357340000000001</v>
          </cell>
          <cell r="F1734" t="str">
            <v>Quinta-feira</v>
          </cell>
          <cell r="G1734">
            <v>4</v>
          </cell>
        </row>
        <row r="1735">
          <cell r="D1735">
            <v>36215</v>
          </cell>
          <cell r="E1735">
            <v>1.4354849999999999</v>
          </cell>
          <cell r="F1735" t="str">
            <v>Quarta-Feira</v>
          </cell>
          <cell r="G1735">
            <v>3</v>
          </cell>
        </row>
        <row r="1736">
          <cell r="D1736">
            <v>36214</v>
          </cell>
          <cell r="E1736">
            <v>1.435236</v>
          </cell>
          <cell r="F1736" t="str">
            <v>Terça-Feira</v>
          </cell>
          <cell r="G1736">
            <v>2</v>
          </cell>
        </row>
        <row r="1737">
          <cell r="D1737">
            <v>36213</v>
          </cell>
          <cell r="E1737">
            <v>1.434987</v>
          </cell>
          <cell r="F1737" t="str">
            <v>Segunda-Feria</v>
          </cell>
          <cell r="G1737">
            <v>1</v>
          </cell>
        </row>
        <row r="1738">
          <cell r="D1738">
            <v>36212</v>
          </cell>
          <cell r="E1738">
            <v>1.4347380000000001</v>
          </cell>
          <cell r="F1738" t="str">
            <v>Domingo</v>
          </cell>
          <cell r="G1738">
            <v>7</v>
          </cell>
        </row>
        <row r="1739">
          <cell r="D1739">
            <v>36211</v>
          </cell>
          <cell r="E1739">
            <v>1.4344889999999999</v>
          </cell>
          <cell r="F1739" t="str">
            <v>Sábado</v>
          </cell>
          <cell r="G1739">
            <v>6</v>
          </cell>
        </row>
        <row r="1740">
          <cell r="D1740">
            <v>36210</v>
          </cell>
          <cell r="E1740">
            <v>1.43424</v>
          </cell>
          <cell r="F1740" t="str">
            <v>Sexta-feira</v>
          </cell>
          <cell r="G1740">
            <v>5</v>
          </cell>
        </row>
        <row r="1741">
          <cell r="D1741">
            <v>36209</v>
          </cell>
          <cell r="E1741">
            <v>1.433991</v>
          </cell>
          <cell r="F1741" t="str">
            <v>Quinta-feira</v>
          </cell>
          <cell r="G1741">
            <v>4</v>
          </cell>
        </row>
        <row r="1742">
          <cell r="D1742">
            <v>36208</v>
          </cell>
          <cell r="E1742">
            <v>1.4337420000000001</v>
          </cell>
          <cell r="F1742" t="str">
            <v>Quarta-Feira</v>
          </cell>
          <cell r="G1742">
            <v>3</v>
          </cell>
        </row>
        <row r="1743">
          <cell r="D1743">
            <v>36207</v>
          </cell>
          <cell r="E1743">
            <v>1.4334929999999999</v>
          </cell>
          <cell r="F1743" t="str">
            <v>Terça-Feira</v>
          </cell>
          <cell r="G1743">
            <v>2</v>
          </cell>
        </row>
        <row r="1744">
          <cell r="D1744">
            <v>36206</v>
          </cell>
          <cell r="E1744">
            <v>1.433244</v>
          </cell>
          <cell r="F1744" t="str">
            <v>Segunda-Feria</v>
          </cell>
          <cell r="G1744">
            <v>1</v>
          </cell>
        </row>
        <row r="1745">
          <cell r="D1745">
            <v>36205</v>
          </cell>
          <cell r="E1745">
            <v>1.432995</v>
          </cell>
          <cell r="F1745" t="str">
            <v>Domingo</v>
          </cell>
          <cell r="G1745">
            <v>7</v>
          </cell>
        </row>
        <row r="1746">
          <cell r="D1746">
            <v>36204</v>
          </cell>
          <cell r="E1746">
            <v>1.4327460000000001</v>
          </cell>
          <cell r="F1746" t="str">
            <v>Sábado</v>
          </cell>
          <cell r="G1746">
            <v>6</v>
          </cell>
        </row>
        <row r="1747">
          <cell r="D1747">
            <v>36203</v>
          </cell>
          <cell r="E1747">
            <v>1.4324969999999999</v>
          </cell>
          <cell r="F1747" t="str">
            <v>Sexta-feira</v>
          </cell>
          <cell r="G1747">
            <v>5</v>
          </cell>
        </row>
        <row r="1748">
          <cell r="D1748">
            <v>36202</v>
          </cell>
          <cell r="E1748">
            <v>1.432248</v>
          </cell>
          <cell r="F1748" t="str">
            <v>Quinta-feira</v>
          </cell>
          <cell r="G1748">
            <v>4</v>
          </cell>
        </row>
        <row r="1749">
          <cell r="D1749">
            <v>36201</v>
          </cell>
          <cell r="E1749">
            <v>1.431999</v>
          </cell>
          <cell r="F1749" t="str">
            <v>Quarta-Feira</v>
          </cell>
          <cell r="G1749">
            <v>3</v>
          </cell>
        </row>
        <row r="1750">
          <cell r="D1750">
            <v>36200</v>
          </cell>
          <cell r="E1750">
            <v>1.4317500000000001</v>
          </cell>
          <cell r="F1750" t="str">
            <v>Terça-Feira</v>
          </cell>
          <cell r="G1750">
            <v>2</v>
          </cell>
        </row>
        <row r="1751">
          <cell r="D1751">
            <v>36199</v>
          </cell>
          <cell r="E1751">
            <v>1.4315009999999999</v>
          </cell>
          <cell r="F1751" t="str">
            <v>Segunda-Feria</v>
          </cell>
          <cell r="G1751">
            <v>1</v>
          </cell>
        </row>
        <row r="1752">
          <cell r="D1752">
            <v>36198</v>
          </cell>
          <cell r="E1752">
            <v>1.431252</v>
          </cell>
          <cell r="F1752" t="str">
            <v>Domingo</v>
          </cell>
          <cell r="G1752">
            <v>7</v>
          </cell>
        </row>
        <row r="1753">
          <cell r="D1753">
            <v>36197</v>
          </cell>
          <cell r="E1753">
            <v>1.431003</v>
          </cell>
          <cell r="F1753" t="str">
            <v>Sábado</v>
          </cell>
          <cell r="G1753">
            <v>6</v>
          </cell>
        </row>
        <row r="1754">
          <cell r="D1754">
            <v>36196</v>
          </cell>
          <cell r="E1754">
            <v>1.4307540000000001</v>
          </cell>
          <cell r="F1754" t="str">
            <v>Sexta-feira</v>
          </cell>
          <cell r="G1754">
            <v>5</v>
          </cell>
        </row>
        <row r="1755">
          <cell r="D1755">
            <v>36195</v>
          </cell>
          <cell r="E1755">
            <v>1.4305060000000001</v>
          </cell>
          <cell r="F1755" t="str">
            <v>Quinta-feira</v>
          </cell>
          <cell r="G1755">
            <v>4</v>
          </cell>
        </row>
        <row r="1756">
          <cell r="D1756">
            <v>36194</v>
          </cell>
          <cell r="E1756">
            <v>1.430258</v>
          </cell>
          <cell r="F1756" t="str">
            <v>Quarta-Feira</v>
          </cell>
          <cell r="G1756">
            <v>3</v>
          </cell>
        </row>
        <row r="1757">
          <cell r="D1757">
            <v>36193</v>
          </cell>
          <cell r="E1757">
            <v>1.43001</v>
          </cell>
          <cell r="F1757" t="str">
            <v>Terça-Feira</v>
          </cell>
          <cell r="G1757">
            <v>2</v>
          </cell>
        </row>
        <row r="1758">
          <cell r="D1758">
            <v>36192</v>
          </cell>
          <cell r="E1758">
            <v>1.429762</v>
          </cell>
          <cell r="F1758" t="str">
            <v>Segunda-Feria</v>
          </cell>
          <cell r="G1758">
            <v>1</v>
          </cell>
        </row>
        <row r="1759">
          <cell r="D1759">
            <v>36191</v>
          </cell>
          <cell r="E1759">
            <v>1.429514</v>
          </cell>
          <cell r="F1759" t="str">
            <v>Domingo</v>
          </cell>
          <cell r="G1759">
            <v>7</v>
          </cell>
        </row>
        <row r="1760">
          <cell r="D1760">
            <v>36190</v>
          </cell>
          <cell r="E1760">
            <v>1.4292659999999999</v>
          </cell>
          <cell r="F1760" t="str">
            <v>Sábado</v>
          </cell>
          <cell r="G1760">
            <v>6</v>
          </cell>
        </row>
        <row r="1761">
          <cell r="D1761">
            <v>36189</v>
          </cell>
          <cell r="E1761">
            <v>1.4290179999999999</v>
          </cell>
          <cell r="F1761" t="str">
            <v>Sexta-feira</v>
          </cell>
          <cell r="G1761">
            <v>5</v>
          </cell>
        </row>
        <row r="1762">
          <cell r="D1762">
            <v>36188</v>
          </cell>
          <cell r="E1762">
            <v>1.4287700000000001</v>
          </cell>
          <cell r="F1762" t="str">
            <v>Quinta-feira</v>
          </cell>
          <cell r="G1762">
            <v>4</v>
          </cell>
        </row>
        <row r="1763">
          <cell r="D1763">
            <v>36187</v>
          </cell>
          <cell r="E1763">
            <v>1.4285220000000001</v>
          </cell>
          <cell r="F1763" t="str">
            <v>Quarta-Feira</v>
          </cell>
          <cell r="G1763">
            <v>3</v>
          </cell>
        </row>
        <row r="1764">
          <cell r="D1764">
            <v>36186</v>
          </cell>
          <cell r="E1764">
            <v>1.428274</v>
          </cell>
          <cell r="F1764" t="str">
            <v>Terça-Feira</v>
          </cell>
          <cell r="G1764">
            <v>2</v>
          </cell>
        </row>
        <row r="1765">
          <cell r="D1765">
            <v>36185</v>
          </cell>
          <cell r="E1765">
            <v>1.428026</v>
          </cell>
          <cell r="F1765" t="str">
            <v>Segunda-Feria</v>
          </cell>
          <cell r="G1765">
            <v>1</v>
          </cell>
        </row>
        <row r="1766">
          <cell r="D1766">
            <v>36184</v>
          </cell>
          <cell r="E1766">
            <v>1.427778</v>
          </cell>
          <cell r="F1766" t="str">
            <v>Domingo</v>
          </cell>
          <cell r="G1766">
            <v>7</v>
          </cell>
        </row>
        <row r="1767">
          <cell r="D1767">
            <v>36183</v>
          </cell>
          <cell r="E1767">
            <v>1.42753</v>
          </cell>
          <cell r="F1767" t="str">
            <v>Sábado</v>
          </cell>
          <cell r="G1767">
            <v>6</v>
          </cell>
        </row>
        <row r="1768">
          <cell r="D1768">
            <v>36182</v>
          </cell>
          <cell r="E1768">
            <v>1.4272819999999999</v>
          </cell>
          <cell r="F1768" t="str">
            <v>Sexta-feira</v>
          </cell>
          <cell r="G1768">
            <v>5</v>
          </cell>
        </row>
        <row r="1769">
          <cell r="D1769">
            <v>36181</v>
          </cell>
          <cell r="E1769">
            <v>1.4270339999999999</v>
          </cell>
          <cell r="F1769" t="str">
            <v>Quinta-feira</v>
          </cell>
          <cell r="G1769">
            <v>4</v>
          </cell>
        </row>
        <row r="1770">
          <cell r="D1770">
            <v>36180</v>
          </cell>
          <cell r="E1770">
            <v>1.4267860000000001</v>
          </cell>
          <cell r="F1770" t="str">
            <v>Quarta-Feira</v>
          </cell>
          <cell r="G1770">
            <v>3</v>
          </cell>
        </row>
        <row r="1771">
          <cell r="D1771">
            <v>36179</v>
          </cell>
          <cell r="E1771">
            <v>1.4265380000000001</v>
          </cell>
          <cell r="F1771" t="str">
            <v>Terça-Feira</v>
          </cell>
          <cell r="G1771">
            <v>2</v>
          </cell>
        </row>
        <row r="1772">
          <cell r="D1772">
            <v>36178</v>
          </cell>
          <cell r="E1772">
            <v>1.4262900000000001</v>
          </cell>
          <cell r="F1772" t="str">
            <v>Segunda-Feria</v>
          </cell>
          <cell r="G1772">
            <v>1</v>
          </cell>
        </row>
        <row r="1773">
          <cell r="D1773">
            <v>36177</v>
          </cell>
          <cell r="E1773">
            <v>1.426042</v>
          </cell>
          <cell r="F1773" t="str">
            <v>Domingo</v>
          </cell>
          <cell r="G1773">
            <v>7</v>
          </cell>
        </row>
        <row r="1774">
          <cell r="D1774">
            <v>36176</v>
          </cell>
          <cell r="E1774">
            <v>1.425794</v>
          </cell>
          <cell r="F1774" t="str">
            <v>Sábado</v>
          </cell>
          <cell r="G1774">
            <v>6</v>
          </cell>
        </row>
        <row r="1775">
          <cell r="D1775">
            <v>36175</v>
          </cell>
          <cell r="E1775">
            <v>1.425546</v>
          </cell>
          <cell r="F1775" t="str">
            <v>Sexta-feira</v>
          </cell>
          <cell r="G1775">
            <v>5</v>
          </cell>
        </row>
        <row r="1776">
          <cell r="D1776">
            <v>36174</v>
          </cell>
          <cell r="E1776">
            <v>1.425298</v>
          </cell>
          <cell r="F1776" t="str">
            <v>Quinta-feira</v>
          </cell>
          <cell r="G1776">
            <v>4</v>
          </cell>
        </row>
        <row r="1777">
          <cell r="D1777">
            <v>36173</v>
          </cell>
          <cell r="E1777">
            <v>1.4250499999999999</v>
          </cell>
          <cell r="F1777" t="str">
            <v>Quarta-Feira</v>
          </cell>
          <cell r="G1777">
            <v>3</v>
          </cell>
        </row>
        <row r="1778">
          <cell r="D1778">
            <v>36172</v>
          </cell>
          <cell r="E1778">
            <v>1.4248019999999999</v>
          </cell>
          <cell r="F1778" t="str">
            <v>Terça-Feira</v>
          </cell>
          <cell r="G1778">
            <v>2</v>
          </cell>
        </row>
        <row r="1779">
          <cell r="D1779">
            <v>36171</v>
          </cell>
          <cell r="E1779">
            <v>1.424555</v>
          </cell>
          <cell r="F1779" t="str">
            <v>Segunda-Feria</v>
          </cell>
          <cell r="G1779">
            <v>1</v>
          </cell>
        </row>
        <row r="1780">
          <cell r="D1780">
            <v>36170</v>
          </cell>
          <cell r="E1780">
            <v>1.4243079999999999</v>
          </cell>
          <cell r="F1780" t="str">
            <v>Domingo</v>
          </cell>
          <cell r="G1780">
            <v>7</v>
          </cell>
        </row>
        <row r="1781">
          <cell r="D1781">
            <v>36169</v>
          </cell>
          <cell r="E1781">
            <v>1.424061</v>
          </cell>
          <cell r="F1781" t="str">
            <v>Sábado</v>
          </cell>
          <cell r="G1781">
            <v>6</v>
          </cell>
        </row>
        <row r="1782">
          <cell r="D1782">
            <v>36168</v>
          </cell>
          <cell r="E1782">
            <v>1.4238139999999999</v>
          </cell>
          <cell r="F1782" t="str">
            <v>Sexta-feira</v>
          </cell>
          <cell r="G1782">
            <v>5</v>
          </cell>
        </row>
        <row r="1783">
          <cell r="D1783">
            <v>36167</v>
          </cell>
          <cell r="E1783">
            <v>1.423567</v>
          </cell>
          <cell r="F1783" t="str">
            <v>Quinta-feira</v>
          </cell>
          <cell r="G1783">
            <v>4</v>
          </cell>
        </row>
        <row r="1784">
          <cell r="D1784">
            <v>36166</v>
          </cell>
          <cell r="E1784">
            <v>1.4233199999999999</v>
          </cell>
          <cell r="F1784" t="str">
            <v>Quarta-Feira</v>
          </cell>
          <cell r="G1784">
            <v>3</v>
          </cell>
        </row>
        <row r="1785">
          <cell r="D1785">
            <v>36165</v>
          </cell>
          <cell r="E1785">
            <v>1.423073</v>
          </cell>
          <cell r="F1785" t="str">
            <v>Terça-Feira</v>
          </cell>
          <cell r="G1785">
            <v>2</v>
          </cell>
        </row>
        <row r="1786">
          <cell r="D1786">
            <v>36164</v>
          </cell>
          <cell r="E1786">
            <v>1.4228259999999999</v>
          </cell>
          <cell r="F1786" t="str">
            <v>Segunda-Feria</v>
          </cell>
          <cell r="G1786">
            <v>1</v>
          </cell>
        </row>
        <row r="1787">
          <cell r="D1787">
            <v>36163</v>
          </cell>
          <cell r="E1787">
            <v>1.422579</v>
          </cell>
          <cell r="F1787" t="str">
            <v>Domingo</v>
          </cell>
          <cell r="G1787">
            <v>7</v>
          </cell>
        </row>
        <row r="1788">
          <cell r="D1788">
            <v>36162</v>
          </cell>
          <cell r="E1788">
            <v>1.4223319999999999</v>
          </cell>
          <cell r="F1788" t="str">
            <v>Sábado</v>
          </cell>
          <cell r="G1788">
            <v>6</v>
          </cell>
        </row>
        <row r="1789">
          <cell r="D1789">
            <v>36161</v>
          </cell>
          <cell r="E1789">
            <v>1.422085</v>
          </cell>
          <cell r="F1789" t="str">
            <v>Sexta-feira</v>
          </cell>
          <cell r="G1789">
            <v>5</v>
          </cell>
        </row>
        <row r="1790">
          <cell r="D1790">
            <v>36160</v>
          </cell>
          <cell r="E1790">
            <v>1.421659</v>
          </cell>
          <cell r="F1790" t="str">
            <v>Quinta-feira</v>
          </cell>
          <cell r="G1790">
            <v>4</v>
          </cell>
        </row>
        <row r="1791">
          <cell r="D1791">
            <v>36159</v>
          </cell>
          <cell r="E1791">
            <v>1.4212340000000001</v>
          </cell>
          <cell r="F1791" t="str">
            <v>Quarta-Feira</v>
          </cell>
          <cell r="G1791">
            <v>3</v>
          </cell>
        </row>
        <row r="1792">
          <cell r="D1792">
            <v>36158</v>
          </cell>
          <cell r="E1792">
            <v>1.420809</v>
          </cell>
          <cell r="F1792" t="str">
            <v>Terça-Feira</v>
          </cell>
          <cell r="G1792">
            <v>2</v>
          </cell>
        </row>
        <row r="1793">
          <cell r="D1793">
            <v>36157</v>
          </cell>
          <cell r="E1793">
            <v>1.4203840000000001</v>
          </cell>
          <cell r="F1793" t="str">
            <v>Segunda-Feria</v>
          </cell>
          <cell r="G1793">
            <v>1</v>
          </cell>
        </row>
        <row r="1794">
          <cell r="D1794">
            <v>36156</v>
          </cell>
          <cell r="E1794">
            <v>1.419959</v>
          </cell>
          <cell r="F1794" t="str">
            <v>Domingo</v>
          </cell>
          <cell r="G1794">
            <v>7</v>
          </cell>
        </row>
        <row r="1795">
          <cell r="D1795">
            <v>36155</v>
          </cell>
          <cell r="E1795">
            <v>1.4195340000000001</v>
          </cell>
          <cell r="F1795" t="str">
            <v>Sábado</v>
          </cell>
          <cell r="G1795">
            <v>6</v>
          </cell>
        </row>
        <row r="1796">
          <cell r="D1796">
            <v>36154</v>
          </cell>
          <cell r="E1796">
            <v>1.419109</v>
          </cell>
          <cell r="F1796" t="str">
            <v>Sexta-feira</v>
          </cell>
          <cell r="G1796">
            <v>5</v>
          </cell>
        </row>
        <row r="1797">
          <cell r="D1797">
            <v>36153</v>
          </cell>
          <cell r="E1797">
            <v>1.4186840000000001</v>
          </cell>
          <cell r="F1797" t="str">
            <v>Quinta-feira</v>
          </cell>
          <cell r="G1797">
            <v>4</v>
          </cell>
        </row>
        <row r="1798">
          <cell r="D1798">
            <v>36152</v>
          </cell>
          <cell r="E1798">
            <v>1.4182589999999999</v>
          </cell>
          <cell r="F1798" t="str">
            <v>Quarta-Feira</v>
          </cell>
          <cell r="G1798">
            <v>3</v>
          </cell>
        </row>
        <row r="1799">
          <cell r="D1799">
            <v>36151</v>
          </cell>
          <cell r="E1799">
            <v>1.417835</v>
          </cell>
          <cell r="F1799" t="str">
            <v>Terça-Feira</v>
          </cell>
          <cell r="G1799">
            <v>2</v>
          </cell>
        </row>
        <row r="1800">
          <cell r="D1800">
            <v>36150</v>
          </cell>
          <cell r="E1800">
            <v>1.417411</v>
          </cell>
          <cell r="F1800" t="str">
            <v>Segunda-Feria</v>
          </cell>
          <cell r="G1800">
            <v>1</v>
          </cell>
        </row>
        <row r="1801">
          <cell r="D1801">
            <v>36149</v>
          </cell>
          <cell r="E1801">
            <v>1.416987</v>
          </cell>
          <cell r="F1801" t="str">
            <v>Domingo</v>
          </cell>
          <cell r="G1801">
            <v>7</v>
          </cell>
        </row>
        <row r="1802">
          <cell r="D1802">
            <v>36148</v>
          </cell>
          <cell r="E1802">
            <v>1.416563</v>
          </cell>
          <cell r="F1802" t="str">
            <v>Sábado</v>
          </cell>
          <cell r="G1802">
            <v>6</v>
          </cell>
        </row>
        <row r="1803">
          <cell r="D1803">
            <v>36147</v>
          </cell>
          <cell r="E1803">
            <v>1.416139</v>
          </cell>
          <cell r="F1803" t="str">
            <v>Sexta-feira</v>
          </cell>
          <cell r="G1803">
            <v>5</v>
          </cell>
        </row>
        <row r="1804">
          <cell r="D1804">
            <v>36146</v>
          </cell>
          <cell r="E1804">
            <v>1.4157150000000001</v>
          </cell>
          <cell r="F1804" t="str">
            <v>Quinta-feira</v>
          </cell>
          <cell r="G1804">
            <v>4</v>
          </cell>
        </row>
        <row r="1805">
          <cell r="D1805">
            <v>36145</v>
          </cell>
          <cell r="E1805">
            <v>1.4152910000000001</v>
          </cell>
          <cell r="F1805" t="str">
            <v>Quarta-Feira</v>
          </cell>
          <cell r="G1805">
            <v>3</v>
          </cell>
        </row>
        <row r="1806">
          <cell r="D1806">
            <v>36144</v>
          </cell>
          <cell r="E1806">
            <v>1.4148670000000001</v>
          </cell>
          <cell r="F1806" t="str">
            <v>Terça-Feira</v>
          </cell>
          <cell r="G1806">
            <v>2</v>
          </cell>
        </row>
        <row r="1807">
          <cell r="D1807">
            <v>36143</v>
          </cell>
          <cell r="E1807">
            <v>1.414444</v>
          </cell>
          <cell r="F1807" t="str">
            <v>Segunda-Feria</v>
          </cell>
          <cell r="G1807">
            <v>1</v>
          </cell>
        </row>
        <row r="1808">
          <cell r="D1808">
            <v>36142</v>
          </cell>
          <cell r="E1808">
            <v>1.414021</v>
          </cell>
          <cell r="F1808" t="str">
            <v>Domingo</v>
          </cell>
          <cell r="G1808">
            <v>7</v>
          </cell>
        </row>
        <row r="1809">
          <cell r="D1809">
            <v>36141</v>
          </cell>
          <cell r="E1809">
            <v>1.4135979999999999</v>
          </cell>
          <cell r="F1809" t="str">
            <v>Sábado</v>
          </cell>
          <cell r="G1809">
            <v>6</v>
          </cell>
        </row>
        <row r="1810">
          <cell r="D1810">
            <v>36140</v>
          </cell>
          <cell r="E1810">
            <v>1.4131750000000001</v>
          </cell>
          <cell r="F1810" t="str">
            <v>Sexta-feira</v>
          </cell>
          <cell r="G1810">
            <v>5</v>
          </cell>
        </row>
        <row r="1811">
          <cell r="D1811">
            <v>36139</v>
          </cell>
          <cell r="E1811">
            <v>1.412752</v>
          </cell>
          <cell r="F1811" t="str">
            <v>Quinta-feira</v>
          </cell>
          <cell r="G1811">
            <v>4</v>
          </cell>
        </row>
        <row r="1812">
          <cell r="D1812">
            <v>36138</v>
          </cell>
          <cell r="E1812">
            <v>1.4123289999999999</v>
          </cell>
          <cell r="F1812" t="str">
            <v>Quarta-Feira</v>
          </cell>
          <cell r="G1812">
            <v>3</v>
          </cell>
        </row>
        <row r="1813">
          <cell r="D1813">
            <v>36137</v>
          </cell>
          <cell r="E1813">
            <v>1.4119060000000001</v>
          </cell>
          <cell r="F1813" t="str">
            <v>Terça-Feira</v>
          </cell>
          <cell r="G1813">
            <v>2</v>
          </cell>
        </row>
        <row r="1814">
          <cell r="D1814">
            <v>36136</v>
          </cell>
          <cell r="E1814">
            <v>1.411483</v>
          </cell>
          <cell r="F1814" t="str">
            <v>Segunda-Feria</v>
          </cell>
          <cell r="G1814">
            <v>1</v>
          </cell>
        </row>
        <row r="1815">
          <cell r="D1815">
            <v>36135</v>
          </cell>
          <cell r="E1815">
            <v>1.4110609999999999</v>
          </cell>
          <cell r="F1815" t="str">
            <v>Domingo</v>
          </cell>
          <cell r="G1815">
            <v>7</v>
          </cell>
        </row>
        <row r="1816">
          <cell r="D1816">
            <v>36134</v>
          </cell>
          <cell r="E1816">
            <v>1.410639</v>
          </cell>
          <cell r="F1816" t="str">
            <v>Sábado</v>
          </cell>
          <cell r="G1816">
            <v>6</v>
          </cell>
        </row>
        <row r="1817">
          <cell r="D1817">
            <v>36133</v>
          </cell>
          <cell r="E1817">
            <v>1.4102170000000001</v>
          </cell>
          <cell r="F1817" t="str">
            <v>Sexta-feira</v>
          </cell>
          <cell r="G1817">
            <v>5</v>
          </cell>
        </row>
        <row r="1818">
          <cell r="D1818">
            <v>36132</v>
          </cell>
          <cell r="E1818">
            <v>1.4097949999999999</v>
          </cell>
          <cell r="F1818" t="str">
            <v>Quinta-feira</v>
          </cell>
          <cell r="G1818">
            <v>4</v>
          </cell>
        </row>
        <row r="1819">
          <cell r="D1819">
            <v>36131</v>
          </cell>
          <cell r="E1819">
            <v>1.409373</v>
          </cell>
          <cell r="F1819" t="str">
            <v>Quarta-Feira</v>
          </cell>
          <cell r="G1819">
            <v>3</v>
          </cell>
        </row>
        <row r="1820">
          <cell r="D1820">
            <v>36130</v>
          </cell>
          <cell r="E1820">
            <v>1.4089510000000001</v>
          </cell>
          <cell r="F1820" t="str">
            <v>Terça-Feira</v>
          </cell>
          <cell r="G1820">
            <v>2</v>
          </cell>
        </row>
        <row r="1821">
          <cell r="D1821">
            <v>36129</v>
          </cell>
          <cell r="E1821">
            <v>1.408747</v>
          </cell>
          <cell r="F1821" t="str">
            <v>Segunda-Feria</v>
          </cell>
          <cell r="G1821">
            <v>1</v>
          </cell>
        </row>
        <row r="1822">
          <cell r="D1822">
            <v>36128</v>
          </cell>
          <cell r="E1822">
            <v>1.4085430000000001</v>
          </cell>
          <cell r="F1822" t="str">
            <v>Domingo</v>
          </cell>
          <cell r="G1822">
            <v>7</v>
          </cell>
        </row>
        <row r="1823">
          <cell r="D1823">
            <v>36127</v>
          </cell>
          <cell r="E1823">
            <v>1.408339</v>
          </cell>
          <cell r="F1823" t="str">
            <v>Sábado</v>
          </cell>
          <cell r="G1823">
            <v>6</v>
          </cell>
        </row>
        <row r="1824">
          <cell r="D1824">
            <v>36126</v>
          </cell>
          <cell r="E1824">
            <v>1.4081349999999999</v>
          </cell>
          <cell r="F1824" t="str">
            <v>Sexta-feira</v>
          </cell>
          <cell r="G1824">
            <v>5</v>
          </cell>
        </row>
        <row r="1825">
          <cell r="D1825">
            <v>36125</v>
          </cell>
          <cell r="E1825">
            <v>1.407931</v>
          </cell>
          <cell r="F1825" t="str">
            <v>Quinta-feira</v>
          </cell>
          <cell r="G1825">
            <v>4</v>
          </cell>
        </row>
        <row r="1826">
          <cell r="D1826">
            <v>36124</v>
          </cell>
          <cell r="E1826">
            <v>1.407727</v>
          </cell>
          <cell r="F1826" t="str">
            <v>Quarta-Feira</v>
          </cell>
          <cell r="G1826">
            <v>3</v>
          </cell>
        </row>
        <row r="1827">
          <cell r="D1827">
            <v>36123</v>
          </cell>
          <cell r="E1827">
            <v>1.4075230000000001</v>
          </cell>
          <cell r="F1827" t="str">
            <v>Terça-Feira</v>
          </cell>
          <cell r="G1827">
            <v>2</v>
          </cell>
        </row>
        <row r="1828">
          <cell r="D1828">
            <v>36122</v>
          </cell>
          <cell r="E1828">
            <v>1.407319</v>
          </cell>
          <cell r="F1828" t="str">
            <v>Segunda-Feria</v>
          </cell>
          <cell r="G1828">
            <v>1</v>
          </cell>
        </row>
        <row r="1829">
          <cell r="D1829">
            <v>36121</v>
          </cell>
          <cell r="E1829">
            <v>1.4071149999999999</v>
          </cell>
          <cell r="F1829" t="str">
            <v>Domingo</v>
          </cell>
          <cell r="G1829">
            <v>7</v>
          </cell>
        </row>
        <row r="1830">
          <cell r="D1830">
            <v>36120</v>
          </cell>
          <cell r="E1830">
            <v>1.406911</v>
          </cell>
          <cell r="F1830" t="str">
            <v>Sábado</v>
          </cell>
          <cell r="G1830">
            <v>6</v>
          </cell>
        </row>
        <row r="1831">
          <cell r="D1831">
            <v>36119</v>
          </cell>
          <cell r="E1831">
            <v>1.4067069999999999</v>
          </cell>
          <cell r="F1831" t="str">
            <v>Sexta-feira</v>
          </cell>
          <cell r="G1831">
            <v>5</v>
          </cell>
        </row>
        <row r="1832">
          <cell r="D1832">
            <v>36118</v>
          </cell>
          <cell r="E1832">
            <v>1.4065030000000001</v>
          </cell>
          <cell r="F1832" t="str">
            <v>Quinta-feira</v>
          </cell>
          <cell r="G1832">
            <v>4</v>
          </cell>
        </row>
        <row r="1833">
          <cell r="D1833">
            <v>36117</v>
          </cell>
          <cell r="E1833">
            <v>1.406299</v>
          </cell>
          <cell r="F1833" t="str">
            <v>Quarta-Feira</v>
          </cell>
          <cell r="G1833">
            <v>3</v>
          </cell>
        </row>
        <row r="1834">
          <cell r="D1834">
            <v>36116</v>
          </cell>
          <cell r="E1834">
            <v>1.4060950000000001</v>
          </cell>
          <cell r="F1834" t="str">
            <v>Terça-Feira</v>
          </cell>
          <cell r="G1834">
            <v>2</v>
          </cell>
        </row>
        <row r="1835">
          <cell r="D1835">
            <v>36115</v>
          </cell>
          <cell r="E1835">
            <v>1.405891</v>
          </cell>
          <cell r="F1835" t="str">
            <v>Segunda-Feria</v>
          </cell>
          <cell r="G1835">
            <v>1</v>
          </cell>
        </row>
        <row r="1836">
          <cell r="D1836">
            <v>36114</v>
          </cell>
          <cell r="E1836">
            <v>1.4056869999999999</v>
          </cell>
          <cell r="F1836" t="str">
            <v>Domingo</v>
          </cell>
          <cell r="G1836">
            <v>7</v>
          </cell>
        </row>
        <row r="1837">
          <cell r="D1837">
            <v>36113</v>
          </cell>
          <cell r="E1837">
            <v>1.405483</v>
          </cell>
          <cell r="F1837" t="str">
            <v>Sábado</v>
          </cell>
          <cell r="G1837">
            <v>6</v>
          </cell>
        </row>
        <row r="1838">
          <cell r="D1838">
            <v>36112</v>
          </cell>
          <cell r="E1838">
            <v>1.4052789999999999</v>
          </cell>
          <cell r="F1838" t="str">
            <v>Sexta-feira</v>
          </cell>
          <cell r="G1838">
            <v>5</v>
          </cell>
        </row>
        <row r="1839">
          <cell r="D1839">
            <v>36111</v>
          </cell>
          <cell r="E1839">
            <v>1.4050750000000001</v>
          </cell>
          <cell r="F1839" t="str">
            <v>Quinta-feira</v>
          </cell>
          <cell r="G1839">
            <v>4</v>
          </cell>
        </row>
        <row r="1840">
          <cell r="D1840">
            <v>36110</v>
          </cell>
          <cell r="E1840">
            <v>1.404871</v>
          </cell>
          <cell r="F1840" t="str">
            <v>Quarta-Feira</v>
          </cell>
          <cell r="G1840">
            <v>3</v>
          </cell>
        </row>
        <row r="1841">
          <cell r="D1841">
            <v>36109</v>
          </cell>
          <cell r="E1841">
            <v>1.4046670000000001</v>
          </cell>
          <cell r="F1841" t="str">
            <v>Terça-Feira</v>
          </cell>
          <cell r="G1841">
            <v>2</v>
          </cell>
        </row>
        <row r="1842">
          <cell r="D1842">
            <v>36108</v>
          </cell>
          <cell r="E1842">
            <v>1.404463</v>
          </cell>
          <cell r="F1842" t="str">
            <v>Segunda-Feria</v>
          </cell>
          <cell r="G1842">
            <v>1</v>
          </cell>
        </row>
        <row r="1843">
          <cell r="D1843">
            <v>36107</v>
          </cell>
          <cell r="E1843">
            <v>1.4042589999999999</v>
          </cell>
          <cell r="F1843" t="str">
            <v>Domingo</v>
          </cell>
          <cell r="G1843">
            <v>7</v>
          </cell>
        </row>
        <row r="1844">
          <cell r="D1844">
            <v>36106</v>
          </cell>
          <cell r="E1844">
            <v>1.4040550000000001</v>
          </cell>
          <cell r="F1844" t="str">
            <v>Sábado</v>
          </cell>
          <cell r="G1844">
            <v>6</v>
          </cell>
        </row>
        <row r="1845">
          <cell r="D1845">
            <v>36105</v>
          </cell>
          <cell r="E1845">
            <v>1.403851</v>
          </cell>
          <cell r="F1845" t="str">
            <v>Sexta-feira</v>
          </cell>
          <cell r="G1845">
            <v>5</v>
          </cell>
        </row>
        <row r="1846">
          <cell r="D1846">
            <v>36104</v>
          </cell>
          <cell r="E1846">
            <v>1.4036470000000001</v>
          </cell>
          <cell r="F1846" t="str">
            <v>Quinta-feira</v>
          </cell>
          <cell r="G1846">
            <v>4</v>
          </cell>
        </row>
        <row r="1847">
          <cell r="D1847">
            <v>36103</v>
          </cell>
          <cell r="E1847">
            <v>1.403443</v>
          </cell>
          <cell r="F1847" t="str">
            <v>Quarta-Feira</v>
          </cell>
          <cell r="G1847">
            <v>3</v>
          </cell>
        </row>
        <row r="1848">
          <cell r="D1848">
            <v>36102</v>
          </cell>
          <cell r="E1848">
            <v>1.40324</v>
          </cell>
          <cell r="F1848" t="str">
            <v>Terça-Feira</v>
          </cell>
          <cell r="G1848">
            <v>2</v>
          </cell>
        </row>
        <row r="1849">
          <cell r="D1849">
            <v>36101</v>
          </cell>
          <cell r="E1849">
            <v>1.4030370000000001</v>
          </cell>
          <cell r="F1849" t="str">
            <v>Segunda-Feria</v>
          </cell>
          <cell r="G1849">
            <v>1</v>
          </cell>
        </row>
        <row r="1850">
          <cell r="D1850">
            <v>36100</v>
          </cell>
          <cell r="E1850">
            <v>1.4028339999999999</v>
          </cell>
          <cell r="F1850" t="str">
            <v>Domingo</v>
          </cell>
          <cell r="G1850">
            <v>7</v>
          </cell>
        </row>
        <row r="1851">
          <cell r="D1851">
            <v>36099</v>
          </cell>
          <cell r="E1851">
            <v>1.402631</v>
          </cell>
          <cell r="F1851" t="str">
            <v>Sábado</v>
          </cell>
          <cell r="G1851">
            <v>6</v>
          </cell>
        </row>
        <row r="1852">
          <cell r="D1852">
            <v>36098</v>
          </cell>
          <cell r="E1852">
            <v>1.402428</v>
          </cell>
          <cell r="F1852" t="str">
            <v>Sexta-feira</v>
          </cell>
          <cell r="G1852">
            <v>5</v>
          </cell>
        </row>
        <row r="1853">
          <cell r="D1853">
            <v>36097</v>
          </cell>
          <cell r="E1853">
            <v>1.4022250000000001</v>
          </cell>
          <cell r="F1853" t="str">
            <v>Quinta-feira</v>
          </cell>
          <cell r="G1853">
            <v>4</v>
          </cell>
        </row>
        <row r="1854">
          <cell r="D1854">
            <v>36096</v>
          </cell>
          <cell r="E1854">
            <v>1.4020220000000001</v>
          </cell>
          <cell r="F1854" t="str">
            <v>Quarta-Feira</v>
          </cell>
          <cell r="G1854">
            <v>3</v>
          </cell>
        </row>
        <row r="1855">
          <cell r="D1855">
            <v>36095</v>
          </cell>
          <cell r="E1855">
            <v>1.4018189999999999</v>
          </cell>
          <cell r="F1855" t="str">
            <v>Terça-Feira</v>
          </cell>
          <cell r="G1855">
            <v>2</v>
          </cell>
        </row>
        <row r="1856">
          <cell r="D1856">
            <v>36094</v>
          </cell>
          <cell r="E1856">
            <v>1.401616</v>
          </cell>
          <cell r="F1856" t="str">
            <v>Segunda-Feria</v>
          </cell>
          <cell r="G1856">
            <v>1</v>
          </cell>
        </row>
        <row r="1857">
          <cell r="D1857">
            <v>36093</v>
          </cell>
          <cell r="E1857">
            <v>1.401413</v>
          </cell>
          <cell r="F1857" t="str">
            <v>Domingo</v>
          </cell>
          <cell r="G1857">
            <v>7</v>
          </cell>
        </row>
        <row r="1858">
          <cell r="D1858">
            <v>36092</v>
          </cell>
          <cell r="E1858">
            <v>1.4012100000000001</v>
          </cell>
          <cell r="F1858" t="str">
            <v>Sábado</v>
          </cell>
          <cell r="G1858">
            <v>6</v>
          </cell>
        </row>
        <row r="1859">
          <cell r="D1859">
            <v>36091</v>
          </cell>
          <cell r="E1859">
            <v>1.4010069999999999</v>
          </cell>
          <cell r="F1859" t="str">
            <v>Sexta-feira</v>
          </cell>
          <cell r="G1859">
            <v>5</v>
          </cell>
        </row>
        <row r="1860">
          <cell r="D1860">
            <v>36090</v>
          </cell>
          <cell r="E1860">
            <v>1.4008039999999999</v>
          </cell>
          <cell r="F1860" t="str">
            <v>Quinta-feira</v>
          </cell>
          <cell r="G1860">
            <v>4</v>
          </cell>
        </row>
        <row r="1861">
          <cell r="D1861">
            <v>36089</v>
          </cell>
          <cell r="E1861">
            <v>1.400601</v>
          </cell>
          <cell r="F1861" t="str">
            <v>Quarta-Feira</v>
          </cell>
          <cell r="G1861">
            <v>3</v>
          </cell>
        </row>
        <row r="1862">
          <cell r="D1862">
            <v>36088</v>
          </cell>
          <cell r="E1862">
            <v>1.400398</v>
          </cell>
          <cell r="F1862" t="str">
            <v>Terça-Feira</v>
          </cell>
          <cell r="G1862">
            <v>2</v>
          </cell>
        </row>
        <row r="1863">
          <cell r="D1863">
            <v>36087</v>
          </cell>
          <cell r="E1863">
            <v>1.4001950000000001</v>
          </cell>
          <cell r="F1863" t="str">
            <v>Segunda-Feria</v>
          </cell>
          <cell r="G1863">
            <v>1</v>
          </cell>
        </row>
        <row r="1864">
          <cell r="D1864">
            <v>36086</v>
          </cell>
          <cell r="E1864">
            <v>1.3999919999999999</v>
          </cell>
          <cell r="F1864" t="str">
            <v>Domingo</v>
          </cell>
          <cell r="G1864">
            <v>7</v>
          </cell>
        </row>
        <row r="1865">
          <cell r="D1865">
            <v>36085</v>
          </cell>
          <cell r="E1865">
            <v>1.3997889999999999</v>
          </cell>
          <cell r="F1865" t="str">
            <v>Sábado</v>
          </cell>
          <cell r="G1865">
            <v>6</v>
          </cell>
        </row>
        <row r="1866">
          <cell r="D1866">
            <v>36084</v>
          </cell>
          <cell r="E1866">
            <v>1.399586</v>
          </cell>
          <cell r="F1866" t="str">
            <v>Sexta-feira</v>
          </cell>
          <cell r="G1866">
            <v>5</v>
          </cell>
        </row>
        <row r="1867">
          <cell r="D1867">
            <v>36083</v>
          </cell>
          <cell r="E1867">
            <v>1.399383</v>
          </cell>
          <cell r="F1867" t="str">
            <v>Quinta-feira</v>
          </cell>
          <cell r="G1867">
            <v>4</v>
          </cell>
        </row>
        <row r="1868">
          <cell r="D1868">
            <v>36082</v>
          </cell>
          <cell r="E1868">
            <v>1.3991800000000001</v>
          </cell>
          <cell r="F1868" t="str">
            <v>Quarta-Feira</v>
          </cell>
          <cell r="G1868">
            <v>3</v>
          </cell>
        </row>
        <row r="1869">
          <cell r="D1869">
            <v>36081</v>
          </cell>
          <cell r="E1869">
            <v>1.3989769999999999</v>
          </cell>
          <cell r="F1869" t="str">
            <v>Terça-Feira</v>
          </cell>
          <cell r="G1869">
            <v>2</v>
          </cell>
        </row>
        <row r="1870">
          <cell r="D1870">
            <v>36080</v>
          </cell>
          <cell r="E1870">
            <v>1.398774</v>
          </cell>
          <cell r="F1870" t="str">
            <v>Segunda-Feria</v>
          </cell>
          <cell r="G1870">
            <v>1</v>
          </cell>
        </row>
        <row r="1871">
          <cell r="D1871">
            <v>36079</v>
          </cell>
          <cell r="E1871">
            <v>1.398571</v>
          </cell>
          <cell r="F1871" t="str">
            <v>Domingo</v>
          </cell>
          <cell r="G1871">
            <v>7</v>
          </cell>
        </row>
        <row r="1872">
          <cell r="D1872">
            <v>36078</v>
          </cell>
          <cell r="E1872">
            <v>1.3983680000000001</v>
          </cell>
          <cell r="F1872" t="str">
            <v>Sábado</v>
          </cell>
          <cell r="G1872">
            <v>6</v>
          </cell>
        </row>
        <row r="1873">
          <cell r="D1873">
            <v>36077</v>
          </cell>
          <cell r="E1873">
            <v>1.3981650000000001</v>
          </cell>
          <cell r="F1873" t="str">
            <v>Sexta-feira</v>
          </cell>
          <cell r="G1873">
            <v>5</v>
          </cell>
        </row>
        <row r="1874">
          <cell r="D1874">
            <v>36076</v>
          </cell>
          <cell r="E1874">
            <v>1.3979619999999999</v>
          </cell>
          <cell r="F1874" t="str">
            <v>Quinta-feira</v>
          </cell>
          <cell r="G1874">
            <v>4</v>
          </cell>
        </row>
        <row r="1875">
          <cell r="D1875">
            <v>36075</v>
          </cell>
          <cell r="E1875">
            <v>1.397759</v>
          </cell>
          <cell r="F1875" t="str">
            <v>Quarta-Feira</v>
          </cell>
          <cell r="G1875">
            <v>3</v>
          </cell>
        </row>
        <row r="1876">
          <cell r="D1876">
            <v>36074</v>
          </cell>
          <cell r="E1876">
            <v>1.397556</v>
          </cell>
          <cell r="F1876" t="str">
            <v>Terça-Feira</v>
          </cell>
          <cell r="G1876">
            <v>2</v>
          </cell>
        </row>
        <row r="1877">
          <cell r="D1877">
            <v>36073</v>
          </cell>
          <cell r="E1877">
            <v>1.3973530000000001</v>
          </cell>
          <cell r="F1877" t="str">
            <v>Segunda-Feria</v>
          </cell>
          <cell r="G1877">
            <v>1</v>
          </cell>
        </row>
        <row r="1878">
          <cell r="D1878">
            <v>36072</v>
          </cell>
          <cell r="E1878">
            <v>1.3971499999999999</v>
          </cell>
          <cell r="F1878" t="str">
            <v>Domingo</v>
          </cell>
          <cell r="G1878">
            <v>7</v>
          </cell>
        </row>
        <row r="1879">
          <cell r="D1879">
            <v>36071</v>
          </cell>
          <cell r="E1879">
            <v>1.3969469999999999</v>
          </cell>
          <cell r="F1879" t="str">
            <v>Sábado</v>
          </cell>
          <cell r="G1879">
            <v>6</v>
          </cell>
        </row>
        <row r="1880">
          <cell r="D1880">
            <v>36070</v>
          </cell>
          <cell r="E1880">
            <v>1.396744</v>
          </cell>
          <cell r="F1880" t="str">
            <v>Sexta-feira</v>
          </cell>
          <cell r="G1880">
            <v>5</v>
          </cell>
        </row>
        <row r="1881">
          <cell r="D1881">
            <v>36069</v>
          </cell>
          <cell r="E1881">
            <v>1.396541</v>
          </cell>
          <cell r="F1881" t="str">
            <v>Quinta-feira</v>
          </cell>
          <cell r="G1881">
            <v>4</v>
          </cell>
        </row>
        <row r="1882">
          <cell r="D1882">
            <v>36068</v>
          </cell>
          <cell r="E1882">
            <v>1.396339</v>
          </cell>
          <cell r="F1882" t="str">
            <v>Quarta-Feira</v>
          </cell>
          <cell r="G1882">
            <v>3</v>
          </cell>
        </row>
        <row r="1883">
          <cell r="D1883">
            <v>36067</v>
          </cell>
          <cell r="E1883">
            <v>1.396137</v>
          </cell>
          <cell r="F1883" t="str">
            <v>Terça-Feira</v>
          </cell>
          <cell r="G1883">
            <v>2</v>
          </cell>
        </row>
        <row r="1884">
          <cell r="D1884">
            <v>36066</v>
          </cell>
          <cell r="E1884">
            <v>1.3959349999999999</v>
          </cell>
          <cell r="F1884" t="str">
            <v>Segunda-Feria</v>
          </cell>
          <cell r="G1884">
            <v>1</v>
          </cell>
        </row>
        <row r="1885">
          <cell r="D1885">
            <v>36065</v>
          </cell>
          <cell r="E1885">
            <v>1.3957329999999999</v>
          </cell>
          <cell r="F1885" t="str">
            <v>Domingo</v>
          </cell>
          <cell r="G1885">
            <v>7</v>
          </cell>
        </row>
        <row r="1886">
          <cell r="D1886">
            <v>36064</v>
          </cell>
          <cell r="E1886">
            <v>1.3955310000000001</v>
          </cell>
          <cell r="F1886" t="str">
            <v>Sábado</v>
          </cell>
          <cell r="G1886">
            <v>6</v>
          </cell>
        </row>
        <row r="1887">
          <cell r="D1887">
            <v>36063</v>
          </cell>
          <cell r="E1887">
            <v>1.395329</v>
          </cell>
          <cell r="F1887" t="str">
            <v>Sexta-feira</v>
          </cell>
          <cell r="G1887">
            <v>5</v>
          </cell>
        </row>
        <row r="1888">
          <cell r="D1888">
            <v>36062</v>
          </cell>
          <cell r="E1888">
            <v>1.395127</v>
          </cell>
          <cell r="F1888" t="str">
            <v>Quinta-feira</v>
          </cell>
          <cell r="G1888">
            <v>4</v>
          </cell>
        </row>
        <row r="1889">
          <cell r="D1889">
            <v>36061</v>
          </cell>
          <cell r="E1889">
            <v>1.394925</v>
          </cell>
          <cell r="F1889" t="str">
            <v>Quarta-Feira</v>
          </cell>
          <cell r="G1889">
            <v>3</v>
          </cell>
        </row>
        <row r="1890">
          <cell r="D1890">
            <v>36060</v>
          </cell>
          <cell r="E1890">
            <v>1.3947229999999999</v>
          </cell>
          <cell r="F1890" t="str">
            <v>Terça-Feira</v>
          </cell>
          <cell r="G1890">
            <v>2</v>
          </cell>
        </row>
        <row r="1891">
          <cell r="D1891">
            <v>36059</v>
          </cell>
          <cell r="E1891">
            <v>1.3945209999999999</v>
          </cell>
          <cell r="F1891" t="str">
            <v>Segunda-Feria</v>
          </cell>
          <cell r="G1891">
            <v>1</v>
          </cell>
        </row>
        <row r="1892">
          <cell r="D1892">
            <v>36058</v>
          </cell>
          <cell r="E1892">
            <v>1.3943190000000001</v>
          </cell>
          <cell r="F1892" t="str">
            <v>Domingo</v>
          </cell>
          <cell r="G1892">
            <v>7</v>
          </cell>
        </row>
        <row r="1893">
          <cell r="D1893">
            <v>36057</v>
          </cell>
          <cell r="E1893">
            <v>1.3941170000000001</v>
          </cell>
          <cell r="F1893" t="str">
            <v>Sábado</v>
          </cell>
          <cell r="G1893">
            <v>6</v>
          </cell>
        </row>
        <row r="1894">
          <cell r="D1894">
            <v>36056</v>
          </cell>
          <cell r="E1894">
            <v>1.393915</v>
          </cell>
          <cell r="F1894" t="str">
            <v>Sexta-feira</v>
          </cell>
          <cell r="G1894">
            <v>5</v>
          </cell>
        </row>
        <row r="1895">
          <cell r="D1895">
            <v>36055</v>
          </cell>
          <cell r="E1895">
            <v>1.393713</v>
          </cell>
          <cell r="F1895" t="str">
            <v>Quinta-feira</v>
          </cell>
          <cell r="G1895">
            <v>4</v>
          </cell>
        </row>
        <row r="1896">
          <cell r="D1896">
            <v>36054</v>
          </cell>
          <cell r="E1896">
            <v>1.3935109999999999</v>
          </cell>
          <cell r="F1896" t="str">
            <v>Quarta-Feira</v>
          </cell>
          <cell r="G1896">
            <v>3</v>
          </cell>
        </row>
        <row r="1897">
          <cell r="D1897">
            <v>36053</v>
          </cell>
          <cell r="E1897">
            <v>1.3933089999999999</v>
          </cell>
          <cell r="F1897" t="str">
            <v>Terça-Feira</v>
          </cell>
          <cell r="G1897">
            <v>2</v>
          </cell>
        </row>
        <row r="1898">
          <cell r="D1898">
            <v>36052</v>
          </cell>
          <cell r="E1898">
            <v>1.3931070000000001</v>
          </cell>
          <cell r="F1898" t="str">
            <v>Segunda-Feria</v>
          </cell>
          <cell r="G1898">
            <v>1</v>
          </cell>
        </row>
        <row r="1899">
          <cell r="D1899">
            <v>36051</v>
          </cell>
          <cell r="E1899">
            <v>1.3929050000000001</v>
          </cell>
          <cell r="F1899" t="str">
            <v>Domingo</v>
          </cell>
          <cell r="G1899">
            <v>7</v>
          </cell>
        </row>
        <row r="1900">
          <cell r="D1900">
            <v>36050</v>
          </cell>
          <cell r="E1900">
            <v>1.392703</v>
          </cell>
          <cell r="F1900" t="str">
            <v>Sábado</v>
          </cell>
          <cell r="G1900">
            <v>6</v>
          </cell>
        </row>
        <row r="1901">
          <cell r="D1901">
            <v>36049</v>
          </cell>
          <cell r="E1901">
            <v>1.392501</v>
          </cell>
          <cell r="F1901" t="str">
            <v>Sexta-feira</v>
          </cell>
          <cell r="G1901">
            <v>5</v>
          </cell>
        </row>
        <row r="1902">
          <cell r="D1902">
            <v>36048</v>
          </cell>
          <cell r="E1902">
            <v>1.392299</v>
          </cell>
          <cell r="F1902" t="str">
            <v>Quinta-feira</v>
          </cell>
          <cell r="G1902">
            <v>4</v>
          </cell>
        </row>
        <row r="1903">
          <cell r="D1903">
            <v>36047</v>
          </cell>
          <cell r="E1903">
            <v>1.3920969999999999</v>
          </cell>
          <cell r="F1903" t="str">
            <v>Quarta-Feira</v>
          </cell>
          <cell r="G1903">
            <v>3</v>
          </cell>
        </row>
        <row r="1904">
          <cell r="D1904">
            <v>36046</v>
          </cell>
          <cell r="E1904">
            <v>1.3918950000000001</v>
          </cell>
          <cell r="F1904" t="str">
            <v>Terça-Feira</v>
          </cell>
          <cell r="G1904">
            <v>2</v>
          </cell>
        </row>
        <row r="1905">
          <cell r="D1905">
            <v>36045</v>
          </cell>
          <cell r="E1905">
            <v>1.3916930000000001</v>
          </cell>
          <cell r="F1905" t="str">
            <v>Segunda-Feria</v>
          </cell>
          <cell r="G1905">
            <v>1</v>
          </cell>
        </row>
        <row r="1906">
          <cell r="D1906">
            <v>36044</v>
          </cell>
          <cell r="E1906">
            <v>1.391491</v>
          </cell>
          <cell r="F1906" t="str">
            <v>Domingo</v>
          </cell>
          <cell r="G1906">
            <v>7</v>
          </cell>
        </row>
        <row r="1907">
          <cell r="D1907">
            <v>36043</v>
          </cell>
          <cell r="E1907">
            <v>1.391289</v>
          </cell>
          <cell r="F1907" t="str">
            <v>Sábado</v>
          </cell>
          <cell r="G1907">
            <v>6</v>
          </cell>
        </row>
        <row r="1908">
          <cell r="D1908">
            <v>36042</v>
          </cell>
          <cell r="E1908">
            <v>1.391087</v>
          </cell>
          <cell r="F1908" t="str">
            <v>Sexta-feira</v>
          </cell>
          <cell r="G1908">
            <v>5</v>
          </cell>
        </row>
        <row r="1909">
          <cell r="D1909">
            <v>36041</v>
          </cell>
          <cell r="E1909">
            <v>1.3908849999999999</v>
          </cell>
          <cell r="F1909" t="str">
            <v>Quinta-feira</v>
          </cell>
          <cell r="G1909">
            <v>4</v>
          </cell>
        </row>
        <row r="1910">
          <cell r="D1910">
            <v>36040</v>
          </cell>
          <cell r="E1910">
            <v>1.3906829999999999</v>
          </cell>
          <cell r="F1910" t="str">
            <v>Quarta-Feira</v>
          </cell>
          <cell r="G1910">
            <v>3</v>
          </cell>
        </row>
        <row r="1911">
          <cell r="D1911">
            <v>36039</v>
          </cell>
          <cell r="E1911">
            <v>1.3904810000000001</v>
          </cell>
          <cell r="F1911" t="str">
            <v>Terça-Feira</v>
          </cell>
          <cell r="G1911">
            <v>2</v>
          </cell>
        </row>
        <row r="1912">
          <cell r="D1912">
            <v>36038</v>
          </cell>
          <cell r="E1912">
            <v>1.3903160000000001</v>
          </cell>
          <cell r="F1912" t="str">
            <v>Segunda-Feria</v>
          </cell>
          <cell r="G1912">
            <v>1</v>
          </cell>
        </row>
        <row r="1913">
          <cell r="D1913">
            <v>36037</v>
          </cell>
          <cell r="E1913">
            <v>1.3901509999999999</v>
          </cell>
          <cell r="F1913" t="str">
            <v>Domingo</v>
          </cell>
          <cell r="G1913">
            <v>7</v>
          </cell>
        </row>
        <row r="1914">
          <cell r="D1914">
            <v>36036</v>
          </cell>
          <cell r="E1914">
            <v>1.3899859999999999</v>
          </cell>
          <cell r="F1914" t="str">
            <v>Sábado</v>
          </cell>
          <cell r="G1914">
            <v>6</v>
          </cell>
        </row>
        <row r="1915">
          <cell r="D1915">
            <v>36035</v>
          </cell>
          <cell r="E1915">
            <v>1.389821</v>
          </cell>
          <cell r="F1915" t="str">
            <v>Sexta-feira</v>
          </cell>
          <cell r="G1915">
            <v>5</v>
          </cell>
        </row>
        <row r="1916">
          <cell r="D1916">
            <v>36034</v>
          </cell>
          <cell r="E1916">
            <v>1.389656</v>
          </cell>
          <cell r="F1916" t="str">
            <v>Quinta-feira</v>
          </cell>
          <cell r="G1916">
            <v>4</v>
          </cell>
        </row>
        <row r="1917">
          <cell r="D1917">
            <v>36033</v>
          </cell>
          <cell r="E1917">
            <v>1.389491</v>
          </cell>
          <cell r="F1917" t="str">
            <v>Quarta-Feira</v>
          </cell>
          <cell r="G1917">
            <v>3</v>
          </cell>
        </row>
        <row r="1918">
          <cell r="D1918">
            <v>36032</v>
          </cell>
          <cell r="E1918">
            <v>1.3893260000000001</v>
          </cell>
          <cell r="F1918" t="str">
            <v>Terça-Feira</v>
          </cell>
          <cell r="G1918">
            <v>2</v>
          </cell>
        </row>
        <row r="1919">
          <cell r="D1919">
            <v>36031</v>
          </cell>
          <cell r="E1919">
            <v>1.3891610000000001</v>
          </cell>
          <cell r="F1919" t="str">
            <v>Segunda-Feria</v>
          </cell>
          <cell r="G1919">
            <v>1</v>
          </cell>
        </row>
        <row r="1920">
          <cell r="D1920">
            <v>36030</v>
          </cell>
          <cell r="E1920">
            <v>1.3889959999999999</v>
          </cell>
          <cell r="F1920" t="str">
            <v>Domingo</v>
          </cell>
          <cell r="G1920">
            <v>7</v>
          </cell>
        </row>
        <row r="1921">
          <cell r="D1921">
            <v>36029</v>
          </cell>
          <cell r="E1921">
            <v>1.3888309999999999</v>
          </cell>
          <cell r="F1921" t="str">
            <v>Sábado</v>
          </cell>
          <cell r="G1921">
            <v>6</v>
          </cell>
        </row>
        <row r="1922">
          <cell r="D1922">
            <v>36028</v>
          </cell>
          <cell r="E1922">
            <v>1.388666</v>
          </cell>
          <cell r="F1922" t="str">
            <v>Sexta-feira</v>
          </cell>
          <cell r="G1922">
            <v>5</v>
          </cell>
        </row>
        <row r="1923">
          <cell r="D1923">
            <v>36027</v>
          </cell>
          <cell r="E1923">
            <v>1.388501</v>
          </cell>
          <cell r="F1923" t="str">
            <v>Quinta-feira</v>
          </cell>
          <cell r="G1923">
            <v>4</v>
          </cell>
        </row>
        <row r="1924">
          <cell r="D1924">
            <v>36026</v>
          </cell>
          <cell r="E1924">
            <v>1.388336</v>
          </cell>
          <cell r="F1924" t="str">
            <v>Quarta-Feira</v>
          </cell>
          <cell r="G1924">
            <v>3</v>
          </cell>
        </row>
        <row r="1925">
          <cell r="D1925">
            <v>36025</v>
          </cell>
          <cell r="E1925">
            <v>1.388171</v>
          </cell>
          <cell r="F1925" t="str">
            <v>Terça-Feira</v>
          </cell>
          <cell r="G1925">
            <v>2</v>
          </cell>
        </row>
        <row r="1926">
          <cell r="D1926">
            <v>36024</v>
          </cell>
          <cell r="E1926">
            <v>1.3880060000000001</v>
          </cell>
          <cell r="F1926" t="str">
            <v>Segunda-Feria</v>
          </cell>
          <cell r="G1926">
            <v>1</v>
          </cell>
        </row>
        <row r="1927">
          <cell r="D1927">
            <v>36023</v>
          </cell>
          <cell r="E1927">
            <v>1.3878410000000001</v>
          </cell>
          <cell r="F1927" t="str">
            <v>Domingo</v>
          </cell>
          <cell r="G1927">
            <v>7</v>
          </cell>
        </row>
        <row r="1928">
          <cell r="D1928">
            <v>36022</v>
          </cell>
          <cell r="E1928">
            <v>1.3876759999999999</v>
          </cell>
          <cell r="F1928" t="str">
            <v>Sábado</v>
          </cell>
          <cell r="G1928">
            <v>6</v>
          </cell>
        </row>
        <row r="1929">
          <cell r="D1929">
            <v>36021</v>
          </cell>
          <cell r="E1929">
            <v>1.3875109999999999</v>
          </cell>
          <cell r="F1929" t="str">
            <v>Sexta-feira</v>
          </cell>
          <cell r="G1929">
            <v>5</v>
          </cell>
        </row>
        <row r="1930">
          <cell r="D1930">
            <v>36020</v>
          </cell>
          <cell r="E1930">
            <v>1.387346</v>
          </cell>
          <cell r="F1930" t="str">
            <v>Quinta-feira</v>
          </cell>
          <cell r="G1930">
            <v>4</v>
          </cell>
        </row>
        <row r="1931">
          <cell r="D1931">
            <v>36019</v>
          </cell>
          <cell r="E1931">
            <v>1.387181</v>
          </cell>
          <cell r="F1931" t="str">
            <v>Quarta-Feira</v>
          </cell>
          <cell r="G1931">
            <v>3</v>
          </cell>
        </row>
        <row r="1932">
          <cell r="D1932">
            <v>36018</v>
          </cell>
          <cell r="E1932">
            <v>1.387016</v>
          </cell>
          <cell r="F1932" t="str">
            <v>Terça-Feira</v>
          </cell>
          <cell r="G1932">
            <v>2</v>
          </cell>
        </row>
        <row r="1933">
          <cell r="D1933">
            <v>36017</v>
          </cell>
          <cell r="E1933">
            <v>1.3868510000000001</v>
          </cell>
          <cell r="F1933" t="str">
            <v>Segunda-Feria</v>
          </cell>
          <cell r="G1933">
            <v>1</v>
          </cell>
        </row>
        <row r="1934">
          <cell r="D1934">
            <v>36016</v>
          </cell>
          <cell r="E1934">
            <v>1.3866860000000001</v>
          </cell>
          <cell r="F1934" t="str">
            <v>Domingo</v>
          </cell>
          <cell r="G1934">
            <v>7</v>
          </cell>
        </row>
        <row r="1935">
          <cell r="D1935">
            <v>36015</v>
          </cell>
          <cell r="E1935">
            <v>1.3865209999999999</v>
          </cell>
          <cell r="F1935" t="str">
            <v>Sábado</v>
          </cell>
          <cell r="G1935">
            <v>6</v>
          </cell>
        </row>
        <row r="1936">
          <cell r="D1936">
            <v>36014</v>
          </cell>
          <cell r="E1936">
            <v>1.3863559999999999</v>
          </cell>
          <cell r="F1936" t="str">
            <v>Sexta-feira</v>
          </cell>
          <cell r="G1936">
            <v>5</v>
          </cell>
        </row>
        <row r="1937">
          <cell r="D1937">
            <v>36013</v>
          </cell>
          <cell r="E1937">
            <v>1.386191</v>
          </cell>
          <cell r="F1937" t="str">
            <v>Quinta-feira</v>
          </cell>
          <cell r="G1937">
            <v>4</v>
          </cell>
        </row>
        <row r="1938">
          <cell r="D1938">
            <v>36012</v>
          </cell>
          <cell r="E1938">
            <v>1.386026</v>
          </cell>
          <cell r="F1938" t="str">
            <v>Quarta-Feira</v>
          </cell>
          <cell r="G1938">
            <v>3</v>
          </cell>
        </row>
        <row r="1939">
          <cell r="D1939">
            <v>36011</v>
          </cell>
          <cell r="E1939">
            <v>1.385861</v>
          </cell>
          <cell r="F1939" t="str">
            <v>Terça-Feira</v>
          </cell>
          <cell r="G1939">
            <v>2</v>
          </cell>
        </row>
        <row r="1940">
          <cell r="D1940">
            <v>36010</v>
          </cell>
          <cell r="E1940">
            <v>1.385696</v>
          </cell>
          <cell r="F1940" t="str">
            <v>Segunda-Feria</v>
          </cell>
          <cell r="G1940">
            <v>1</v>
          </cell>
        </row>
        <row r="1941">
          <cell r="D1941">
            <v>36009</v>
          </cell>
          <cell r="E1941">
            <v>1.3855310000000001</v>
          </cell>
          <cell r="F1941" t="str">
            <v>Domingo</v>
          </cell>
          <cell r="G1941">
            <v>7</v>
          </cell>
        </row>
        <row r="1942">
          <cell r="D1942">
            <v>36008</v>
          </cell>
          <cell r="E1942">
            <v>1.3853660000000001</v>
          </cell>
          <cell r="F1942" t="str">
            <v>Sábado</v>
          </cell>
          <cell r="G1942">
            <v>6</v>
          </cell>
        </row>
        <row r="1943">
          <cell r="D1943">
            <v>36007</v>
          </cell>
          <cell r="E1943">
            <v>1.3852009999999999</v>
          </cell>
          <cell r="F1943" t="str">
            <v>Sexta-feira</v>
          </cell>
          <cell r="G1943">
            <v>5</v>
          </cell>
        </row>
        <row r="1944">
          <cell r="D1944">
            <v>36006</v>
          </cell>
          <cell r="E1944">
            <v>1.3850370000000001</v>
          </cell>
          <cell r="F1944" t="str">
            <v>Quinta-feira</v>
          </cell>
          <cell r="G1944">
            <v>4</v>
          </cell>
        </row>
        <row r="1945">
          <cell r="D1945">
            <v>36005</v>
          </cell>
          <cell r="E1945">
            <v>1.384873</v>
          </cell>
          <cell r="F1945" t="str">
            <v>Quarta-Feira</v>
          </cell>
          <cell r="G1945">
            <v>3</v>
          </cell>
        </row>
        <row r="1946">
          <cell r="D1946">
            <v>36004</v>
          </cell>
          <cell r="E1946">
            <v>1.384709</v>
          </cell>
          <cell r="F1946" t="str">
            <v>Terça-Feira</v>
          </cell>
          <cell r="G1946">
            <v>2</v>
          </cell>
        </row>
        <row r="1947">
          <cell r="D1947">
            <v>36003</v>
          </cell>
          <cell r="E1947">
            <v>1.3845449999999999</v>
          </cell>
          <cell r="F1947" t="str">
            <v>Segunda-Feria</v>
          </cell>
          <cell r="G1947">
            <v>1</v>
          </cell>
        </row>
        <row r="1948">
          <cell r="D1948">
            <v>36002</v>
          </cell>
          <cell r="E1948">
            <v>1.3843810000000001</v>
          </cell>
          <cell r="F1948" t="str">
            <v>Domingo</v>
          </cell>
          <cell r="G1948">
            <v>7</v>
          </cell>
        </row>
        <row r="1949">
          <cell r="D1949">
            <v>36001</v>
          </cell>
          <cell r="E1949">
            <v>1.384217</v>
          </cell>
          <cell r="F1949" t="str">
            <v>Sábado</v>
          </cell>
          <cell r="G1949">
            <v>6</v>
          </cell>
        </row>
        <row r="1950">
          <cell r="D1950">
            <v>36000</v>
          </cell>
          <cell r="E1950">
            <v>1.384053</v>
          </cell>
          <cell r="F1950" t="str">
            <v>Sexta-feira</v>
          </cell>
          <cell r="G1950">
            <v>5</v>
          </cell>
        </row>
        <row r="1951">
          <cell r="D1951">
            <v>35999</v>
          </cell>
          <cell r="E1951">
            <v>1.3838889999999999</v>
          </cell>
          <cell r="F1951" t="str">
            <v>Quinta-feira</v>
          </cell>
          <cell r="G1951">
            <v>4</v>
          </cell>
        </row>
        <row r="1952">
          <cell r="D1952">
            <v>35998</v>
          </cell>
          <cell r="E1952">
            <v>1.3837250000000001</v>
          </cell>
          <cell r="F1952" t="str">
            <v>Quarta-Feira</v>
          </cell>
          <cell r="G1952">
            <v>3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2"/>
      <sheetName val="FINAL"/>
      <sheetName val="CONS IND"/>
      <sheetName val="CEPEM"/>
      <sheetName val="CONS GRP"/>
      <sheetName val="ACCESS"/>
      <sheetName val="FC_KWI"/>
      <sheetName val="FC_CEP"/>
      <sheetName val="FC_CON"/>
    </sheetNames>
    <sheetDataSet>
      <sheetData sheetId="0" refreshError="1"/>
      <sheetData sheetId="1" refreshError="1">
        <row r="1">
          <cell r="A1">
            <v>4</v>
          </cell>
        </row>
      </sheetData>
      <sheetData sheetId="2" refreshError="1">
        <row r="6">
          <cell r="A6">
            <v>1</v>
          </cell>
          <cell r="B6" t="str">
            <v>ENTRADAS OPERACIONAIS</v>
          </cell>
          <cell r="C6">
            <v>10298885.35</v>
          </cell>
          <cell r="D6">
            <v>9868646.9700000007</v>
          </cell>
          <cell r="E6">
            <v>18379531.560000002</v>
          </cell>
          <cell r="F6">
            <v>12152023.630000001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2</v>
          </cell>
          <cell r="B7" t="str">
            <v>Ingressos Clientes - M.I.</v>
          </cell>
          <cell r="C7">
            <v>6825631.1800000006</v>
          </cell>
          <cell r="D7">
            <v>5624691.3399999999</v>
          </cell>
          <cell r="E7">
            <v>7329808.6299999999</v>
          </cell>
          <cell r="F7">
            <v>4642213.99</v>
          </cell>
        </row>
        <row r="8">
          <cell r="A8">
            <v>43</v>
          </cell>
          <cell r="B8" t="str">
            <v>Ingressos Cobrança</v>
          </cell>
          <cell r="F8">
            <v>1871894.04</v>
          </cell>
        </row>
        <row r="9">
          <cell r="A9">
            <v>3</v>
          </cell>
          <cell r="B9" t="str">
            <v>Ingressos finames</v>
          </cell>
          <cell r="C9">
            <v>1585622.5</v>
          </cell>
          <cell r="D9">
            <v>2753524.13</v>
          </cell>
          <cell r="E9">
            <v>1154552.73</v>
          </cell>
          <cell r="F9">
            <v>1107915.6000000001</v>
          </cell>
        </row>
        <row r="10">
          <cell r="A10">
            <v>4</v>
          </cell>
          <cell r="B10" t="str">
            <v>Ingressos Vinculados</v>
          </cell>
          <cell r="C10">
            <v>541448.15</v>
          </cell>
          <cell r="D10">
            <v>41119.870000000003</v>
          </cell>
          <cell r="E10">
            <v>0</v>
          </cell>
          <cell r="F10">
            <v>0</v>
          </cell>
        </row>
        <row r="11">
          <cell r="A11">
            <v>5</v>
          </cell>
          <cell r="B11" t="str">
            <v>Ingressos Sinais</v>
          </cell>
          <cell r="C11">
            <v>343705</v>
          </cell>
          <cell r="D11">
            <v>485835</v>
          </cell>
          <cell r="E11">
            <v>1077809</v>
          </cell>
          <cell r="F11">
            <v>800000</v>
          </cell>
        </row>
        <row r="12">
          <cell r="A12">
            <v>6</v>
          </cell>
          <cell r="B12" t="str">
            <v>Ingressos Clientes Exportação</v>
          </cell>
          <cell r="C12">
            <v>829814.59</v>
          </cell>
          <cell r="D12">
            <v>997250</v>
          </cell>
          <cell r="E12">
            <v>8831760.6699999999</v>
          </cell>
          <cell r="F12">
            <v>3130000</v>
          </cell>
        </row>
        <row r="13">
          <cell r="A13">
            <v>7</v>
          </cell>
          <cell r="B13" t="str">
            <v>Outros (Rest. ipi, icms, etc)</v>
          </cell>
          <cell r="C13">
            <v>214208.02</v>
          </cell>
          <cell r="D13">
            <v>0</v>
          </cell>
          <cell r="E13">
            <v>0</v>
          </cell>
          <cell r="F13">
            <v>600000</v>
          </cell>
        </row>
        <row r="14">
          <cell r="A14">
            <v>8</v>
          </cell>
          <cell r="B14" t="str">
            <v>Devolução a Clientes</v>
          </cell>
          <cell r="C14">
            <v>-41544.089999999997</v>
          </cell>
          <cell r="D14">
            <v>-33773.370000000003</v>
          </cell>
          <cell r="E14">
            <v>-14399.47</v>
          </cell>
          <cell r="F14">
            <v>0</v>
          </cell>
        </row>
        <row r="15">
          <cell r="A15">
            <v>9</v>
          </cell>
          <cell r="B15" t="str">
            <v>SAÍDAS OPERACIONAIS</v>
          </cell>
          <cell r="C15">
            <v>14377927.879999999</v>
          </cell>
          <cell r="D15">
            <v>12051749.989999998</v>
          </cell>
          <cell r="E15">
            <v>16237435.919999996</v>
          </cell>
          <cell r="F15">
            <v>17335765.449999999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10</v>
          </cell>
          <cell r="B16" t="str">
            <v>Fornecedores Indústria/Dps</v>
          </cell>
          <cell r="C16">
            <v>8563705.8600000013</v>
          </cell>
          <cell r="D16">
            <v>7710404.629999999</v>
          </cell>
          <cell r="E16">
            <v>10036110.109999999</v>
          </cell>
          <cell r="F16">
            <v>10227519.859999999</v>
          </cell>
        </row>
        <row r="17">
          <cell r="A17">
            <v>11</v>
          </cell>
          <cell r="B17" t="str">
            <v>Benefícios Sociais</v>
          </cell>
          <cell r="C17">
            <v>152380.49</v>
          </cell>
          <cell r="D17">
            <v>147395.13</v>
          </cell>
          <cell r="E17">
            <v>134394.51999999999</v>
          </cell>
          <cell r="F17">
            <v>115800</v>
          </cell>
        </row>
        <row r="18">
          <cell r="A18">
            <v>12</v>
          </cell>
          <cell r="B18" t="str">
            <v>Impostos</v>
          </cell>
          <cell r="C18">
            <v>1038728.01</v>
          </cell>
          <cell r="D18">
            <v>485994.56</v>
          </cell>
          <cell r="E18">
            <v>588556.02</v>
          </cell>
          <cell r="F18">
            <v>691000</v>
          </cell>
        </row>
        <row r="19">
          <cell r="A19">
            <v>13</v>
          </cell>
          <cell r="B19" t="str">
            <v>Salários</v>
          </cell>
          <cell r="C19">
            <v>963174.11</v>
          </cell>
          <cell r="D19">
            <v>1026115.8</v>
          </cell>
          <cell r="E19">
            <v>1208827.8999999999</v>
          </cell>
          <cell r="F19">
            <v>956643</v>
          </cell>
        </row>
        <row r="20">
          <cell r="A20">
            <v>14</v>
          </cell>
          <cell r="B20" t="str">
            <v>Encargos Sociais</v>
          </cell>
          <cell r="C20">
            <v>608830.75</v>
          </cell>
          <cell r="D20">
            <v>520589.68</v>
          </cell>
          <cell r="E20">
            <v>543593.21</v>
          </cell>
          <cell r="F20">
            <v>529650</v>
          </cell>
        </row>
        <row r="21">
          <cell r="A21">
            <v>15</v>
          </cell>
          <cell r="B21" t="str">
            <v>Arrend. Mercantil e Locações</v>
          </cell>
          <cell r="C21">
            <v>55190.85</v>
          </cell>
          <cell r="D21">
            <v>62738.42</v>
          </cell>
          <cell r="E21">
            <v>45561.33</v>
          </cell>
          <cell r="F21">
            <v>51103.23</v>
          </cell>
        </row>
        <row r="22">
          <cell r="A22">
            <v>16</v>
          </cell>
          <cell r="B22" t="str">
            <v>Viagens e Representações</v>
          </cell>
          <cell r="C22">
            <v>102493.67</v>
          </cell>
          <cell r="D22">
            <v>150065.09</v>
          </cell>
          <cell r="E22">
            <v>116949</v>
          </cell>
          <cell r="F22">
            <v>181631</v>
          </cell>
        </row>
        <row r="23">
          <cell r="A23">
            <v>17</v>
          </cell>
          <cell r="B23" t="str">
            <v>Serviços de Terceiros</v>
          </cell>
          <cell r="C23">
            <v>694498.12</v>
          </cell>
          <cell r="D23">
            <v>675764.2</v>
          </cell>
          <cell r="E23">
            <v>1365126.37</v>
          </cell>
          <cell r="F23">
            <v>905895</v>
          </cell>
        </row>
        <row r="24">
          <cell r="A24">
            <v>18</v>
          </cell>
          <cell r="B24" t="str">
            <v>Comunicações</v>
          </cell>
          <cell r="C24">
            <v>36758.129999999997</v>
          </cell>
          <cell r="D24">
            <v>93647.39</v>
          </cell>
          <cell r="E24">
            <v>60865.97</v>
          </cell>
          <cell r="F24">
            <v>69345</v>
          </cell>
        </row>
        <row r="25">
          <cell r="A25">
            <v>19</v>
          </cell>
          <cell r="B25" t="str">
            <v>Fretes e Carretos</v>
          </cell>
          <cell r="C25">
            <v>340976.01</v>
          </cell>
          <cell r="D25">
            <v>393433</v>
          </cell>
          <cell r="E25">
            <v>476145.7</v>
          </cell>
          <cell r="F25">
            <v>2460002.14</v>
          </cell>
        </row>
        <row r="26">
          <cell r="A26">
            <v>20</v>
          </cell>
          <cell r="B26" t="str">
            <v>Comissões</v>
          </cell>
          <cell r="C26">
            <v>519257.15</v>
          </cell>
          <cell r="D26">
            <v>188779.9</v>
          </cell>
          <cell r="E26">
            <v>723544.94</v>
          </cell>
          <cell r="F26">
            <v>705225.22</v>
          </cell>
        </row>
        <row r="27">
          <cell r="A27">
            <v>21</v>
          </cell>
          <cell r="B27" t="str">
            <v>Energia Elétrica</v>
          </cell>
          <cell r="C27">
            <v>38135.15</v>
          </cell>
          <cell r="D27">
            <v>32890.28</v>
          </cell>
          <cell r="E27">
            <v>34118.18</v>
          </cell>
          <cell r="F27">
            <v>43171</v>
          </cell>
        </row>
        <row r="28">
          <cell r="A28">
            <v>22</v>
          </cell>
          <cell r="B28" t="str">
            <v>Manutenção de Bens</v>
          </cell>
          <cell r="C28">
            <v>52113.04</v>
          </cell>
          <cell r="D28">
            <v>51564.84</v>
          </cell>
          <cell r="E28">
            <v>103776.11</v>
          </cell>
          <cell r="F28">
            <v>84380</v>
          </cell>
        </row>
        <row r="29">
          <cell r="A29">
            <v>23</v>
          </cell>
          <cell r="B29" t="str">
            <v>Propaganda e Publicidade</v>
          </cell>
          <cell r="C29">
            <v>69203.17</v>
          </cell>
          <cell r="D29">
            <v>18456.55</v>
          </cell>
          <cell r="E29">
            <v>136240.63</v>
          </cell>
          <cell r="F29">
            <v>31400</v>
          </cell>
        </row>
        <row r="30">
          <cell r="A30">
            <v>24</v>
          </cell>
          <cell r="B30" t="str">
            <v>Outros</v>
          </cell>
          <cell r="C30">
            <v>1142483.3700000001</v>
          </cell>
          <cell r="D30">
            <v>493910.52</v>
          </cell>
          <cell r="E30">
            <v>663625.93000000005</v>
          </cell>
          <cell r="F30">
            <v>283000</v>
          </cell>
        </row>
        <row r="31">
          <cell r="A31">
            <v>25</v>
          </cell>
          <cell r="B31" t="str">
            <v>SALDO OPERACIONAL</v>
          </cell>
          <cell r="C31">
            <v>-4079042.5299999993</v>
          </cell>
          <cell r="D31">
            <v>-2183103.0199999977</v>
          </cell>
          <cell r="E31">
            <v>2142095.6400000062</v>
          </cell>
          <cell r="F31">
            <v>-5183741.8199999984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26</v>
          </cell>
          <cell r="B32" t="str">
            <v>ENTRADAS NÃO OPERACIONAIS</v>
          </cell>
          <cell r="C32">
            <v>11834084.319999998</v>
          </cell>
          <cell r="D32">
            <v>4890963.5199999996</v>
          </cell>
          <cell r="E32">
            <v>11806197.780000001</v>
          </cell>
          <cell r="F32">
            <v>6524508.4699999997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27</v>
          </cell>
          <cell r="B33" t="str">
            <v>Captação de Empréstimos</v>
          </cell>
          <cell r="C33">
            <v>5986336.6499999994</v>
          </cell>
          <cell r="D33">
            <v>2570000</v>
          </cell>
          <cell r="E33">
            <v>5414613.3200000003</v>
          </cell>
          <cell r="F33">
            <v>6300000</v>
          </cell>
        </row>
        <row r="34">
          <cell r="A34">
            <v>28</v>
          </cell>
          <cell r="B34" t="str">
            <v>Acc´s/ Finamex Pré-embarque</v>
          </cell>
          <cell r="C34">
            <v>5509800</v>
          </cell>
          <cell r="D34">
            <v>2070586.1</v>
          </cell>
          <cell r="E34">
            <v>3137950</v>
          </cell>
          <cell r="F34">
            <v>0</v>
          </cell>
        </row>
        <row r="35">
          <cell r="A35">
            <v>29</v>
          </cell>
          <cell r="B35" t="str">
            <v>Resgate de Aplicações</v>
          </cell>
          <cell r="C35">
            <v>100000</v>
          </cell>
          <cell r="D35">
            <v>9640.6</v>
          </cell>
          <cell r="E35">
            <v>3215411.18</v>
          </cell>
          <cell r="F35">
            <v>224508.47</v>
          </cell>
        </row>
        <row r="36">
          <cell r="A36">
            <v>30</v>
          </cell>
          <cell r="B36" t="str">
            <v>Receitas Financeiras</v>
          </cell>
          <cell r="C36">
            <v>947.67</v>
          </cell>
          <cell r="D36">
            <v>0</v>
          </cell>
          <cell r="E36">
            <v>1085.8800000000001</v>
          </cell>
          <cell r="F36">
            <v>0</v>
          </cell>
        </row>
        <row r="37">
          <cell r="A37">
            <v>31</v>
          </cell>
          <cell r="B37" t="str">
            <v>Recebimento de Mutuo</v>
          </cell>
          <cell r="C37">
            <v>237000</v>
          </cell>
          <cell r="D37">
            <v>154000</v>
          </cell>
          <cell r="E37">
            <v>36000</v>
          </cell>
          <cell r="F37">
            <v>0</v>
          </cell>
        </row>
        <row r="38">
          <cell r="A38">
            <v>32</v>
          </cell>
          <cell r="B38" t="str">
            <v>Outros</v>
          </cell>
          <cell r="C38">
            <v>0</v>
          </cell>
          <cell r="D38">
            <v>86736.82</v>
          </cell>
          <cell r="E38">
            <v>1137.4000000000001</v>
          </cell>
          <cell r="F38">
            <v>0</v>
          </cell>
        </row>
        <row r="39">
          <cell r="A39">
            <v>33</v>
          </cell>
          <cell r="B39" t="str">
            <v>SAÍDAS NÃO OPERACIONAIS</v>
          </cell>
          <cell r="C39">
            <v>7828016.7500000009</v>
          </cell>
          <cell r="D39">
            <v>2901033.1599999997</v>
          </cell>
          <cell r="E39">
            <v>13737927.549999999</v>
          </cell>
          <cell r="F39">
            <v>342650.62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34</v>
          </cell>
          <cell r="B40" t="str">
            <v>Amortização Empréstimos</v>
          </cell>
          <cell r="C40">
            <v>6749119.4100000001</v>
          </cell>
          <cell r="D40">
            <v>2281559.88</v>
          </cell>
          <cell r="E40">
            <v>9549599.4699999988</v>
          </cell>
          <cell r="F40">
            <v>0</v>
          </cell>
        </row>
        <row r="41">
          <cell r="A41">
            <v>35</v>
          </cell>
          <cell r="B41" t="str">
            <v>Aplicações Financeiras</v>
          </cell>
          <cell r="C41">
            <v>14421.53</v>
          </cell>
          <cell r="D41">
            <v>110000</v>
          </cell>
          <cell r="E41">
            <v>3440014</v>
          </cell>
          <cell r="F41">
            <v>0</v>
          </cell>
        </row>
        <row r="42">
          <cell r="A42">
            <v>36</v>
          </cell>
          <cell r="B42" t="str">
            <v>Investimentos</v>
          </cell>
          <cell r="C42">
            <v>4082.82</v>
          </cell>
          <cell r="D42">
            <v>432.4</v>
          </cell>
          <cell r="E42">
            <v>198060.7</v>
          </cell>
          <cell r="F42">
            <v>6263.77</v>
          </cell>
        </row>
        <row r="43">
          <cell r="A43">
            <v>37</v>
          </cell>
          <cell r="B43" t="str">
            <v>Despesas Financeiras</v>
          </cell>
          <cell r="C43">
            <v>403733.59</v>
          </cell>
          <cell r="D43">
            <v>224571.74</v>
          </cell>
          <cell r="E43">
            <v>174788.57</v>
          </cell>
          <cell r="F43">
            <v>288386.84999999998</v>
          </cell>
        </row>
        <row r="44">
          <cell r="A44">
            <v>44</v>
          </cell>
          <cell r="B44" t="str">
            <v>Despesas CPMF</v>
          </cell>
          <cell r="F44">
            <v>48000</v>
          </cell>
        </row>
        <row r="45">
          <cell r="A45">
            <v>38</v>
          </cell>
          <cell r="B45" t="str">
            <v>Remessas Mutuo</v>
          </cell>
          <cell r="C45">
            <v>654021.15</v>
          </cell>
          <cell r="D45">
            <v>222630.89</v>
          </cell>
          <cell r="E45">
            <v>372826.56</v>
          </cell>
          <cell r="F45">
            <v>0</v>
          </cell>
        </row>
        <row r="46">
          <cell r="A46">
            <v>39</v>
          </cell>
          <cell r="B46" t="str">
            <v>Outros</v>
          </cell>
          <cell r="C46">
            <v>2638.25</v>
          </cell>
          <cell r="D46">
            <v>61838.25</v>
          </cell>
          <cell r="E46">
            <v>2638.25</v>
          </cell>
          <cell r="F46">
            <v>0</v>
          </cell>
        </row>
        <row r="47">
          <cell r="A47">
            <v>40</v>
          </cell>
          <cell r="B47" t="str">
            <v>SALDO NÃO OPERACIONAL</v>
          </cell>
          <cell r="C47">
            <v>4006067.5699999975</v>
          </cell>
          <cell r="D47">
            <v>1989930.3599999999</v>
          </cell>
          <cell r="E47">
            <v>-1931729.7699999977</v>
          </cell>
          <cell r="F47">
            <v>6181857.8499999996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41</v>
          </cell>
          <cell r="B48" t="str">
            <v>SALDO INICIAL</v>
          </cell>
          <cell r="C48">
            <v>356274</v>
          </cell>
          <cell r="D48">
            <v>283299.03999999817</v>
          </cell>
          <cell r="E48">
            <v>90126.380000000354</v>
          </cell>
          <cell r="F48">
            <v>300492.25000000885</v>
          </cell>
          <cell r="G48">
            <v>1298608.28000001</v>
          </cell>
          <cell r="H48">
            <v>1298608.28000001</v>
          </cell>
          <cell r="I48">
            <v>1298608.28000001</v>
          </cell>
          <cell r="J48">
            <v>1298608.28000001</v>
          </cell>
          <cell r="K48">
            <v>1298608.28000001</v>
          </cell>
          <cell r="L48">
            <v>1298608.28000001</v>
          </cell>
          <cell r="M48">
            <v>1298608.28000001</v>
          </cell>
          <cell r="N48">
            <v>1298608.28000001</v>
          </cell>
        </row>
        <row r="49">
          <cell r="A49">
            <v>42</v>
          </cell>
          <cell r="B49" t="str">
            <v>DÉFICIT OU SUPERAVIT</v>
          </cell>
          <cell r="C49">
            <v>283299.03999999817</v>
          </cell>
          <cell r="D49">
            <v>90126.380000000354</v>
          </cell>
          <cell r="E49">
            <v>300492.25000000885</v>
          </cell>
          <cell r="F49">
            <v>1298608.28000001</v>
          </cell>
          <cell r="G49">
            <v>1298608.28000001</v>
          </cell>
          <cell r="H49">
            <v>1298608.28000001</v>
          </cell>
          <cell r="I49">
            <v>1298608.28000001</v>
          </cell>
          <cell r="J49">
            <v>1298608.28000001</v>
          </cell>
          <cell r="K49">
            <v>1298608.28000001</v>
          </cell>
          <cell r="L49">
            <v>1298608.28000001</v>
          </cell>
          <cell r="M49">
            <v>1298608.28000001</v>
          </cell>
          <cell r="N49">
            <v>1298608.28000001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T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T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EC-BASEINT"/>
      <sheetName val="CTREC-BASEEXT"/>
      <sheetName val="CONTAB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EC-BASEINT"/>
      <sheetName val="CTREC-BASEEXT"/>
      <sheetName val="CONTAB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 t="str">
            <v/>
          </cell>
          <cell r="CQ49" t="str">
            <v/>
          </cell>
          <cell r="CR49" t="str">
            <v/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 t="str">
            <v/>
          </cell>
          <cell r="CY49" t="str">
            <v/>
          </cell>
          <cell r="CZ49" t="str">
            <v/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 t="str">
            <v/>
          </cell>
          <cell r="DG49" t="str">
            <v/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 t="str">
            <v/>
          </cell>
          <cell r="CY55" t="str">
            <v/>
          </cell>
          <cell r="CZ55" t="str">
            <v/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 t="str">
            <v/>
          </cell>
          <cell r="DG55" t="str">
            <v/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 t="str">
            <v/>
          </cell>
          <cell r="CQ61" t="str">
            <v/>
          </cell>
          <cell r="CR61" t="str">
            <v/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 t="str">
            <v/>
          </cell>
          <cell r="CY61" t="str">
            <v/>
          </cell>
          <cell r="CZ61" t="str">
            <v/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 t="str">
            <v/>
          </cell>
          <cell r="DG61" t="str">
            <v/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 t="str">
            <v/>
          </cell>
          <cell r="CQ65" t="str">
            <v/>
          </cell>
          <cell r="CR65" t="str">
            <v/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 t="str">
            <v/>
          </cell>
          <cell r="CY65" t="str">
            <v/>
          </cell>
          <cell r="CZ65" t="str">
            <v/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 t="str">
            <v/>
          </cell>
          <cell r="DG65" t="str">
            <v/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 t="str">
            <v/>
          </cell>
          <cell r="CQ70" t="str">
            <v/>
          </cell>
          <cell r="CR70" t="str">
            <v/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 t="str">
            <v/>
          </cell>
          <cell r="CY70" t="str">
            <v/>
          </cell>
          <cell r="CZ70" t="str">
            <v/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 t="str">
            <v/>
          </cell>
          <cell r="DG70" t="str">
            <v/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 t="str">
            <v/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 t="str">
            <v/>
          </cell>
          <cell r="CQ74" t="str">
            <v/>
          </cell>
          <cell r="CR74" t="str">
            <v/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 t="str">
            <v/>
          </cell>
          <cell r="CY74" t="str">
            <v/>
          </cell>
          <cell r="CZ74" t="str">
            <v/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 t="str">
            <v/>
          </cell>
          <cell r="DG74" t="str">
            <v/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J86" t="str">
            <v/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 t="str">
            <v/>
          </cell>
          <cell r="CR86" t="str">
            <v/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 t="str">
            <v/>
          </cell>
          <cell r="CZ86" t="str">
            <v/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 t="str">
            <v/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CX126" t="str">
            <v/>
          </cell>
          <cell r="CY126" t="str">
            <v/>
          </cell>
          <cell r="CZ126" t="str">
            <v/>
          </cell>
          <cell r="DA126" t="str">
            <v/>
          </cell>
          <cell r="DB126" t="str">
            <v/>
          </cell>
          <cell r="DC126" t="str">
            <v/>
          </cell>
          <cell r="DD126" t="str">
            <v/>
          </cell>
          <cell r="DE126" t="str">
            <v/>
          </cell>
          <cell r="DF126" t="str">
            <v/>
          </cell>
          <cell r="DG126" t="str">
            <v/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MEDIO CONTR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MEDIO CONTR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-IND"/>
      <sheetName val="DRE-VEIC"/>
      <sheetName val="DRE-CONS"/>
      <sheetName val="desafio"/>
      <sheetName val="CEPEM"/>
      <sheetName val="CONS+CEPEM"/>
      <sheetName val="AJUSTES"/>
      <sheetName val="dre97x98-cons"/>
      <sheetName val="dre98x98x99-ind+veic"/>
      <sheetName val="dre98x98x99-grupo"/>
      <sheetName val="dre97x98-cons (3)"/>
      <sheetName val="JUSTIF"/>
      <sheetName val="RBDEZ"/>
      <sheetName val="AJUST X REAL"/>
      <sheetName val="dre96x97-ind"/>
      <sheetName val="DRE98X99"/>
      <sheetName val="GRAFICO DRE"/>
    </sheetNames>
    <sheetDataSet>
      <sheetData sheetId="0" refreshError="1"/>
      <sheetData sheetId="1" refreshError="1">
        <row r="41">
          <cell r="B41">
            <v>1.2087000000000001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-IND"/>
      <sheetName val="DRE-VEIC"/>
      <sheetName val="DRE-CONS"/>
      <sheetName val="desafio"/>
      <sheetName val="CEPEM"/>
      <sheetName val="CONS+CEPEM"/>
      <sheetName val="AJUSTES"/>
      <sheetName val="dre97x98-cons"/>
      <sheetName val="dre98x98x99-ind+veic"/>
      <sheetName val="dre98x98x99-grupo"/>
      <sheetName val="dre97x98-cons (3)"/>
      <sheetName val="JUSTIF"/>
      <sheetName val="RBDEZ"/>
      <sheetName val="AJUST X REAL"/>
      <sheetName val="dre96x97-ind"/>
      <sheetName val="DRE98X99"/>
      <sheetName val="GRAFICO DRE"/>
      <sheetName val="Mes"/>
      <sheetName val="Armaz."/>
      <sheetName val="Instal. Ind."/>
      <sheetName val="Est. Metál."/>
      <sheetName val="Export."/>
      <sheetName val="DPS"/>
      <sheetName val="Galvânica"/>
      <sheetName val="Cons. KWI"/>
      <sheetName val="KW Inox"/>
      <sheetName val="Cons. Grupo"/>
      <sheetName val="Galv. Gerencial"/>
      <sheetName val="Resumo  Segtos."/>
      <sheetName val="Empresa Kw Inox"/>
      <sheetName val=" Kw Inox - Montagem"/>
      <sheetName val=" Kw Inox - Laticínios"/>
      <sheetName val=" Kw Inox - Indust. Inox"/>
      <sheetName val="Base"/>
      <sheetName val="Dados Infor."/>
      <sheetName val="Bal Anal."/>
      <sheetName val="Bal Sint."/>
      <sheetName val="Conf."/>
    </sheetNames>
    <sheetDataSet>
      <sheetData sheetId="0" refreshError="1"/>
      <sheetData sheetId="1" refreshError="1">
        <row r="41">
          <cell r="B41">
            <v>1.2087000000000001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Plano dE_x0009_|N_x0009_|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Plano dE_x0009_|N_x0009_|"/>
    </sheetNames>
    <sheetDataSet>
      <sheetData sheetId="0" refreshError="1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L REALIZADO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L REALIZADO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Adjustments"/>
      <sheetName val="Schedule A Exhibit B-2"/>
      <sheetName val="Exhibit B1 - Pre Funding"/>
      <sheetName val="Final"/>
      <sheetName val="MC Investors Funding"/>
      <sheetName val="MCII Funding"/>
      <sheetName val="MCIII Funding"/>
      <sheetName val="Great Hill Partners"/>
      <sheetName val="Great Hill Investors"/>
      <sheetName val="All Fund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 x 2001 GRAPH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 x 2001 GRAPH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rmation"/>
      <sheetName val="10 Year Pro Forma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WI"/>
      <sheetName val="KWPEÇAS"/>
      <sheetName val="KWSA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WI"/>
      <sheetName val="KWPEÇAS"/>
      <sheetName val="KWSA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t. Permanente - Dez - 03"/>
      <sheetName val="XREF"/>
      <sheetName val="Tickmarks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Composição"/>
      <sheetName val="Movimentação {PPE}"/>
      <sheetName val="Cálculo Global"/>
      <sheetName val="Global Reavaliação"/>
      <sheetName val="Global variáveis"/>
      <sheetName val="Logs"/>
      <sheetName val="Deprec Movimentação"/>
      <sheetName val="Glocal de depreciação - Final"/>
      <sheetName val="Cálculo Global  - Final"/>
      <sheetName val="Sheet2"/>
      <sheetName val="Taxa Ampliação"/>
      <sheetName val="Imobilizado em Andament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Global Deprec"/>
      <sheetName val="Teste Aquisições"/>
      <sheetName val="Log Aquisições"/>
      <sheetName val="Log Saldo Inicial"/>
      <sheetName val="Deprec.-Amortiz."/>
      <sheetName val="itens totalmente depreciados"/>
      <sheetName val="Detalhe Depreciação"/>
      <sheetName val="Adições e Baixas"/>
      <sheetName val="Resumo Geral da Área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Rollfoward"/>
      <sheetName val="Investimentos"/>
      <sheetName val="Teste Saldo Inicial."/>
      <sheetName val="Sel. Imobilizado -Saldo Inicial"/>
      <sheetName val="Imobilizado - Adições"/>
      <sheetName val="Cálculo Parâmetro"/>
      <sheetName val="Níveis Parâmetro"/>
      <sheetName val="Sumário"/>
      <sheetName val="Abertura"/>
      <sheetName val="Mapa Mov. Imobilizado"/>
      <sheetName val="Reavaliação"/>
      <sheetName val="PAS - Depreciação BRGAAP"/>
      <sheetName val="Depreciação IFRS"/>
      <sheetName val="PAS - Depreciação"/>
      <sheetName val="PAS - Depreciação IFRS"/>
      <sheetName val="IFRS 31-12"/>
      <sheetName val="IFRS 30-11"/>
      <sheetName val="PAS-Depreciação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saldo inicial "/>
      <sheetName val="IFRS"/>
      <sheetName val="Cálculo Parâmetro R 0,7"/>
      <sheetName val="NE"/>
      <sheetName val="Ativo Imobil. Depr. {PPC}"/>
      <sheetName val="PAS Deprec. Rodovias"/>
      <sheetName val="Mapa {ppc}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Teste d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Nota Explicativa"/>
      <sheetName val="Mapa Mov. Reavaliação"/>
      <sheetName val="Teste de adi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Imobilizado"/>
      <sheetName val="Razão Depreciação Diferido"/>
      <sheetName val="Ajuste - Deprec. Software"/>
      <sheetName val="Nota"/>
      <sheetName val="Adições 31.10"/>
      <sheetName val="Adições 31.12"/>
      <sheetName val="PAS - Depreciação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Imobilizado - PPC"/>
      <sheetName val="DESPESA_DEPRECIAÇÃO"/>
      <sheetName val="Circularização"/>
      <sheetName val="Teste Depreci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Análise de Variação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Movimentação Imobilizado"/>
      <sheetName val="Rollforward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Mapa IAS"/>
      <sheetName val="P13.Inventário"/>
      <sheetName val="Prov. Veículo"/>
      <sheetName val="Mapa de Movim."/>
      <sheetName val="Excess Calc"/>
      <sheetName val="Mapa de Movim. (Diferido)"/>
      <sheetName val="NE Imobilizado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local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Inspeção física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Variação ACHE"/>
      <sheetName val="Variação BIO"/>
      <sheetName val="Impairment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(3) Teste de adição"/>
      <sheetName val="(4) PAS depreciação"/>
      <sheetName val="(5) Leasing"/>
      <sheetName val="Bens em Comodato"/>
      <sheetName val="Comodato"/>
      <sheetName val="Teste Saldo 12-07"/>
      <sheetName val="PAS Depreciacão"/>
      <sheetName val="Pendecias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0.11"/>
      <sheetName val="Depreciação Software 30.11"/>
      <sheetName val="Teste de Saldo Inicial 30.11"/>
      <sheetName val="Set-03"/>
      <sheetName val="Jun-03"/>
      <sheetName val="Mov.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bens"/>
      <sheetName val="jan a set 06"/>
      <sheetName val="NE Reaval."/>
      <sheetName val="Mapa Resumo 31.12"/>
      <sheetName val="Var. Saldos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Mapa Movi.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Saldo Inicial"/>
      <sheetName val="Seleção Adição Imob. MTZ"/>
      <sheetName val="Seleção Adição Imob. Barra"/>
      <sheetName val="Seleção Adição BPeMTZ - Dez.08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Mapa de Movimentação dez.07"/>
      <sheetName val="Mapa de Movimentação out.07"/>
      <sheetName val="teste detalhe depreciação"/>
      <sheetName val="1.Mapa de Movimentação Jun08"/>
      <sheetName val="2.PAS Depreciação Jun08"/>
      <sheetName val="1. Mapa de Movimentação Abr.08"/>
      <sheetName val="PAS Depreciação Abr.08"/>
      <sheetName val="P1-Sumário"/>
      <sheetName val="P2-Lead"/>
      <sheetName val="P3 - Mapa de Movimentação"/>
      <sheetName val="P4 - PAS Depreciação"/>
      <sheetName val="P5 - Teste de adição"/>
      <sheetName val="P6 - Base de Seleção_Adiçã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Saldo  Inicial - Baixas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 NBT"/>
      <sheetName val="Mapa Mov. AGO."/>
      <sheetName val="Depreciação AGO."/>
      <sheetName val="Mapa de Mov. Mensal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PAS Depreciacao"/>
      <sheetName val="Dias Trab jan a set 2005"/>
      <sheetName val="Para referencia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Summary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3-Mapa Imobilizado_Consolidado"/>
      <sheetName val="Rede de Cabos"/>
      <sheetName val="Mapa Imobilizado Relatório"/>
      <sheetName val="PAS Decoders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bertura relatóri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8 - Variação Cambial Adto 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P3 - Mapa Mov. Imobilizado"/>
      <sheetName val="P4- PAS Depreciação"/>
      <sheetName val="P5-Teste Saldo Inicial "/>
      <sheetName val="P6-Teste Saldo Inicial Adiciona"/>
      <sheetName val="P7-Diferido"/>
      <sheetName val="P1 . Mapa Movimentação"/>
      <sheetName val="P2 . Teste Depreciações"/>
      <sheetName val="P3. 132014 Imob. And."/>
      <sheetName val="P4. 132051 Imob. And. (AM)"/>
      <sheetName val="P5. 132054 Imob. And."/>
      <sheetName val="Teste Depreciações"/>
      <sheetName val="Mapa de Movimentação 2008"/>
      <sheetName val="Teste de Depreciação 2008"/>
      <sheetName val="Tabela DAAM"/>
      <sheetName val="Lead (2)"/>
      <sheetName val="NE Imobilizado - IFRS"/>
      <sheetName val="NE - BR GAAP"/>
      <sheetName val="Mapa Movimentação Imobilizado"/>
      <sheetName val="Mutação Imobilizado - PPC"/>
      <sheetName val="Teste de Detalhes"/>
      <sheetName val="Mapa Imobiliz SESPO"/>
      <sheetName val="PAS Depreciação Sespo"/>
      <sheetName val="Teste adições Sespo"/>
      <sheetName val="Teste Saldo Inicial Sespo"/>
      <sheetName val="Mapa Imob Vetbrands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Procedimentos Efetuados"/>
      <sheetName val="Teste imobilizado em and."/>
      <sheetName val="Log Testes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Mapa Consolidado"/>
      <sheetName val="Capex"/>
      <sheetName val="Cálculo Taxa Efetiva"/>
      <sheetName val="Suporte Fluxo de caixa"/>
      <sheetName val="5. Sample Size Table"/>
      <sheetName val="P1 - Sumário "/>
      <sheetName val="P2 - Lead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1.Mapa Imobilizado BR GAAP"/>
      <sheetName val="2.PAS Depreciação"/>
      <sheetName val="3.Mapa Diferido"/>
      <sheetName val="4.Amortização"/>
      <sheetName val="5. NE  mov. custo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Mapa de Movimentão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utação imobiliz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CPC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NE 2006"/>
      <sheetName val="Programa IMOB"/>
      <sheetName val="Novo mapa CAL"/>
      <sheetName val="Novo mapa BB"/>
      <sheetName val="Mapa imobilizado CAL"/>
      <sheetName val="Novo mapa BB reaval"/>
      <sheetName val="Novo mapa CAL reaval"/>
      <sheetName val="Mapa Intangível {ppc}"/>
      <sheetName val="Recalculo da depreciação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c008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Mapa de Mov. do Imobilizado"/>
      <sheetName val="Movimentação set.10 a dez.10"/>
      <sheetName val="Report K"/>
      <sheetName val="Variação do Período"/>
      <sheetName val="Baixa de Flaviano"/>
      <sheetName val="1. Mapa de Imobilizado"/>
      <sheetName val="2. PAS de Depreciação"/>
      <sheetName val="3. Teste de Saldo Inicial"/>
      <sheetName val="3. Teste de Adição "/>
      <sheetName val="RollForward Dez.09"/>
      <sheetName val="RollForward Set.09"/>
      <sheetName val="Mapa Ago e Dez.09"/>
      <sheetName val="PAS Depreciação Ago.09"/>
      <sheetName val="PAS Baixas Ago.09"/>
      <sheetName val="Teste de Adições Ago.09"/>
      <sheetName val="Imob Andamento Ago.09"/>
      <sheetName val="Mapa Ago.2009"/>
      <sheetName val="PAS Baixas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Mapa Mov. 31.10"/>
      <sheetName val="Mov 31.12.08"/>
      <sheetName val="Rollforward 31.12.08"/>
      <sheetName val="Mov 31.10.08"/>
      <sheetName val="Global Dep 31.10.08"/>
      <sheetName val="Mov 30.06.08"/>
      <sheetName val="Global Dep 30.06.08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Relatório Patrimonial"/>
      <sheetName val="Controle adicional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Sumario"/>
      <sheetName val="Cálculo Parâmetro AZ_BR"/>
      <sheetName val="Cálculo Parâmetro Gr_PI"/>
      <sheetName val="Máquinas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P3 - NE"/>
      <sheetName val="P5 - Adições"/>
      <sheetName val="P6 - Baixas"/>
      <sheetName val="P7 - Depreciação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Controle Patrimonial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Tabela Sample Size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4 - Teste de Adição"/>
      <sheetName val="P6 - PAS Depreciação"/>
      <sheetName val="P7 - Teste de Baixa"/>
      <sheetName val="P8 -Tabela Parâmetro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Ajuste 2340"/>
      <sheetName val="Teste Insp."/>
      <sheetName val="Imoveis não operacionais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Seleção"/>
      <sheetName val="ACL"/>
      <sheetName val="Detalhes imobilizado"/>
      <sheetName val="Composição e depreciaçã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Tabela"/>
      <sheetName val="Appendix 14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Adições CBMP 30.06.06"/>
      <sheetName val="Inspeção física POS 30.06.06"/>
      <sheetName val="Adição POS CBMP 30.06.06"/>
      <sheetName val="P2 - Mapa de Movimentação"/>
      <sheetName val="P3 - PAS Depreciação"/>
      <sheetName val="P5 - Log Adição"/>
      <sheetName val="P6 - Nota Relatório"/>
      <sheetName val="P6 - Teste Saldo Inicial"/>
      <sheetName val="Programa de Trabalho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tivo Fixo-Movimentação"/>
      <sheetName val="Checklist Impairment"/>
      <sheetName val="Cálculo de itens - Adição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{PPC} Demonstrativo Leasing"/>
      <sheetName val="Ajustes a Lei 11.638"/>
      <sheetName val="Comp. Analítica Imob."/>
      <sheetName val="Mapa de Movimentação 31.10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Sample Size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Mapa movimentação e PAS deprec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. Lead"/>
      <sheetName val="Log ACL 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Teste Detalhe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Exaustão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prec exaust"/>
      <sheetName val="Teste taxas depreciacao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INFO"/>
      <sheetName val="ABRIL 2000"/>
      <sheetName val="Mapa Mov Imobilizado"/>
      <sheetName val="Mapa Mov e PAS Depr"/>
      <sheetName val="Imobilzado em Andamento"/>
      <sheetName val="Bx Ativo Imob."/>
      <sheetName val=""/>
      <sheetName val="Teste Detalhes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Comparativo (UIR)"/>
      <sheetName val="Doação Terreno"/>
      <sheetName val="Gastos Implantação"/>
      <sheetName val="N.E.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Análise Ind. Impairment"/>
      <sheetName val="Movimentação 30.09"/>
      <sheetName val="Global 30.09"/>
      <sheetName val="Saldo Inicial 2009"/>
      <sheetName val="Composição Analítica"/>
      <sheetName val="Insp Física Intangível"/>
      <sheetName val="Adição-Baixa 31.12.08"/>
      <sheetName val="Adição-Baixa 30.06.08"/>
      <sheetName val="Totalmente Deprec."/>
      <sheetName val="Adição-Baixa"/>
      <sheetName val="Imob. Polics"/>
      <sheetName val="Leasing Politec"/>
      <sheetName val="Leasing Polics"/>
    </sheetNames>
    <sheetDataSet>
      <sheetData sheetId="0" refreshError="1">
        <row r="110">
          <cell r="L110">
            <v>92556</v>
          </cell>
          <cell r="N110">
            <v>90599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/>
      <sheetData sheetId="471" refreshError="1"/>
      <sheetData sheetId="472"/>
      <sheetData sheetId="473" refreshError="1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>
        <row r="17">
          <cell r="U17">
            <v>39813</v>
          </cell>
        </row>
      </sheetData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 refreshError="1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 refreshError="1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/>
      <sheetData sheetId="2805"/>
      <sheetData sheetId="2806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/>
      <sheetData sheetId="2836" refreshError="1"/>
      <sheetData sheetId="2837" refreshError="1"/>
      <sheetData sheetId="2838" refreshError="1"/>
      <sheetData sheetId="2839" refreshError="1"/>
      <sheetData sheetId="2840"/>
      <sheetData sheetId="2841"/>
      <sheetData sheetId="2842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/>
      <sheetData sheetId="2883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/>
      <sheetData sheetId="2900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/>
      <sheetData sheetId="2916"/>
      <sheetData sheetId="2917"/>
      <sheetData sheetId="2918" refreshError="1"/>
      <sheetData sheetId="2919" refreshError="1"/>
      <sheetData sheetId="29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EG PR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EG PR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DESCO 614297-4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DESCO 614297-4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bertura Saldos"/>
      <sheetName val="Para referencia"/>
      <sheetName val="Resumo de aplicações"/>
      <sheetName val="Circularização"/>
      <sheetName val="PAS de juros"/>
      <sheetName val="Composição Aplicação"/>
      <sheetName val="Parâmetro"/>
      <sheetName val="XREF"/>
      <sheetName val="Tickmarks"/>
      <sheetName val="Resumo"/>
      <sheetName val="Mapa Imobilizado"/>
      <sheetName val="Mapa de Resultado"/>
      <sheetName val="Deposito Judicial"/>
      <sheetName val="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REALIZADO"/>
      <sheetName val="DRE"/>
      <sheetName val="DFC "/>
      <sheetName val="BP"/>
      <sheetName val="DESPESAS"/>
      <sheetName val="EBITDA"/>
      <sheetName val="ENDIVIDAMENTO"/>
      <sheetName val="ROIC"/>
      <sheetName val="RECEITA LÍQUIDA"/>
      <sheetName val="CAPEX"/>
      <sheetName val="RECEITA LIQUIDA - MI E ME."/>
      <sheetName val="PAYOUT"/>
    </sheetNames>
    <sheetDataSet>
      <sheetData sheetId="0"/>
      <sheetData sheetId="1">
        <row r="24">
          <cell r="BS24">
            <v>382468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REALIZADO"/>
      <sheetName val="BP"/>
      <sheetName val="DRE"/>
      <sheetName val="DFC "/>
      <sheetName val="DESPESAS"/>
      <sheetName val="EBITDA"/>
      <sheetName val="ENDIVIDAMENTO"/>
      <sheetName val="ROIC"/>
      <sheetName val="RECEITA LÍQUIDA"/>
      <sheetName val="CAPEX"/>
      <sheetName val="RECEITA LIQUIDA - MI E ME."/>
      <sheetName val="PAYOUT"/>
    </sheetNames>
    <sheetDataSet>
      <sheetData sheetId="0" refreshError="1"/>
      <sheetData sheetId="1" refreshError="1"/>
      <sheetData sheetId="2">
        <row r="8">
          <cell r="BH8">
            <v>327834</v>
          </cell>
        </row>
        <row r="10">
          <cell r="BH10">
            <v>-230874</v>
          </cell>
        </row>
        <row r="24">
          <cell r="BH24">
            <v>37004</v>
          </cell>
        </row>
      </sheetData>
      <sheetData sheetId="3">
        <row r="50">
          <cell r="BH50">
            <v>-15557</v>
          </cell>
        </row>
      </sheetData>
      <sheetData sheetId="4" refreshError="1"/>
      <sheetData sheetId="5">
        <row r="10">
          <cell r="BH10">
            <v>63270</v>
          </cell>
        </row>
      </sheetData>
      <sheetData sheetId="6">
        <row r="30">
          <cell r="BH30">
            <v>513442</v>
          </cell>
        </row>
        <row r="31">
          <cell r="BH31">
            <v>-225112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CA9B-2983-496B-B6DF-F182DC6A7E29}">
  <sheetPr>
    <tabColor theme="3" tint="-0.249977111117893"/>
  </sheetPr>
  <dimension ref="A1:JF23"/>
  <sheetViews>
    <sheetView showGridLines="0" zoomScaleNormal="100" workbookViewId="0">
      <pane xSplit="54" ySplit="8" topLeftCell="BG9" activePane="bottomRight" state="frozen"/>
      <selection activeCell="B6" sqref="B6"/>
      <selection pane="topRight" activeCell="B6" sqref="B6"/>
      <selection pane="bottomLeft" activeCell="B6" sqref="B6"/>
      <selection pane="bottomRight" activeCell="BW1" sqref="BW1:BW1048576"/>
    </sheetView>
  </sheetViews>
  <sheetFormatPr defaultColWidth="9.140625" defaultRowHeight="15" x14ac:dyDescent="0.25"/>
  <cols>
    <col min="1" max="1" width="7.5703125" style="4" customWidth="1"/>
    <col min="2" max="2" width="43.5703125" style="2" bestFit="1" customWidth="1"/>
    <col min="3" max="4" width="8.28515625" style="2" hidden="1" customWidth="1"/>
    <col min="5" max="9" width="8.7109375" style="2" hidden="1" customWidth="1"/>
    <col min="10" max="10" width="9.28515625" style="2" hidden="1" customWidth="1"/>
    <col min="11" max="12" width="8.7109375" style="2" hidden="1" customWidth="1"/>
    <col min="13" max="13" width="8.28515625" style="2" hidden="1" customWidth="1"/>
    <col min="14" max="15" width="9.28515625" style="2" hidden="1" customWidth="1"/>
    <col min="16" max="16" width="8.7109375" style="2" hidden="1" customWidth="1"/>
    <col min="17" max="39" width="9.28515625" style="2" hidden="1" customWidth="1"/>
    <col min="40" max="40" width="8.7109375" style="2" hidden="1" customWidth="1"/>
    <col min="41" max="42" width="9.28515625" style="2" hidden="1" customWidth="1"/>
    <col min="43" max="43" width="8.7109375" style="2" hidden="1" customWidth="1"/>
    <col min="44" max="49" width="9.28515625" style="2" hidden="1" customWidth="1"/>
    <col min="50" max="50" width="9.28515625" style="3" hidden="1" customWidth="1"/>
    <col min="51" max="55" width="9.28515625" style="3" bestFit="1" customWidth="1"/>
    <col min="56" max="58" width="12.42578125" style="3" customWidth="1"/>
    <col min="59" max="59" width="9.85546875" style="3" customWidth="1"/>
    <col min="60" max="60" width="12.42578125" style="3" customWidth="1"/>
    <col min="61" max="63" width="12.42578125" style="3" hidden="1" customWidth="1"/>
    <col min="64" max="71" width="12.42578125" style="2" hidden="1" customWidth="1"/>
    <col min="72" max="75" width="12.42578125" style="2" customWidth="1"/>
    <col min="76" max="16384" width="9.140625" style="1"/>
  </cols>
  <sheetData>
    <row r="1" spans="1:266" x14ac:dyDescent="0.25">
      <c r="U1" s="30" t="s">
        <v>69</v>
      </c>
    </row>
    <row r="2" spans="1:266" s="6" customFormat="1" ht="15.75" thickBot="1" x14ac:dyDescent="0.3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266" s="6" customFormat="1" ht="8.25" customHeight="1" x14ac:dyDescent="0.2">
      <c r="A3" s="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</row>
    <row r="4" spans="1:266" s="5" customFormat="1" ht="12.75" x14ac:dyDescent="0.2">
      <c r="A4" s="9"/>
      <c r="B4" s="27" t="s">
        <v>68</v>
      </c>
      <c r="C4" s="26" t="s">
        <v>67</v>
      </c>
      <c r="D4" s="26" t="s">
        <v>66</v>
      </c>
      <c r="E4" s="26" t="s">
        <v>65</v>
      </c>
      <c r="F4" s="26" t="s">
        <v>64</v>
      </c>
      <c r="G4" s="26" t="s">
        <v>63</v>
      </c>
      <c r="H4" s="26" t="s">
        <v>62</v>
      </c>
      <c r="I4" s="26" t="s">
        <v>61</v>
      </c>
      <c r="J4" s="26" t="s">
        <v>60</v>
      </c>
      <c r="K4" s="26" t="s">
        <v>59</v>
      </c>
      <c r="L4" s="26" t="s">
        <v>58</v>
      </c>
      <c r="M4" s="26" t="s">
        <v>57</v>
      </c>
      <c r="N4" s="26" t="s">
        <v>56</v>
      </c>
      <c r="O4" s="26" t="s">
        <v>55</v>
      </c>
      <c r="P4" s="26" t="s">
        <v>54</v>
      </c>
      <c r="Q4" s="26" t="s">
        <v>53</v>
      </c>
      <c r="R4" s="26" t="s">
        <v>52</v>
      </c>
      <c r="S4" s="26" t="s">
        <v>51</v>
      </c>
      <c r="T4" s="26" t="s">
        <v>50</v>
      </c>
      <c r="U4" s="26" t="s">
        <v>49</v>
      </c>
      <c r="V4" s="26" t="s">
        <v>48</v>
      </c>
      <c r="W4" s="26" t="s">
        <v>47</v>
      </c>
      <c r="X4" s="26" t="s">
        <v>46</v>
      </c>
      <c r="Y4" s="26" t="s">
        <v>45</v>
      </c>
      <c r="Z4" s="26" t="s">
        <v>44</v>
      </c>
      <c r="AA4" s="26" t="s">
        <v>43</v>
      </c>
      <c r="AB4" s="26" t="s">
        <v>42</v>
      </c>
      <c r="AC4" s="26" t="s">
        <v>41</v>
      </c>
      <c r="AD4" s="26" t="s">
        <v>40</v>
      </c>
      <c r="AE4" s="26" t="s">
        <v>39</v>
      </c>
      <c r="AF4" s="26" t="s">
        <v>38</v>
      </c>
      <c r="AG4" s="26" t="s">
        <v>37</v>
      </c>
      <c r="AH4" s="26" t="s">
        <v>36</v>
      </c>
      <c r="AI4" s="26" t="s">
        <v>35</v>
      </c>
      <c r="AJ4" s="26" t="s">
        <v>34</v>
      </c>
      <c r="AK4" s="26" t="s">
        <v>33</v>
      </c>
      <c r="AL4" s="26" t="s">
        <v>32</v>
      </c>
      <c r="AM4" s="26" t="s">
        <v>31</v>
      </c>
      <c r="AN4" s="26" t="s">
        <v>30</v>
      </c>
      <c r="AO4" s="26" t="s">
        <v>29</v>
      </c>
      <c r="AP4" s="26" t="s">
        <v>28</v>
      </c>
      <c r="AQ4" s="26" t="s">
        <v>27</v>
      </c>
      <c r="AR4" s="26" t="s">
        <v>26</v>
      </c>
      <c r="AS4" s="26" t="s">
        <v>25</v>
      </c>
      <c r="AT4" s="26" t="s">
        <v>24</v>
      </c>
      <c r="AU4" s="26" t="s">
        <v>23</v>
      </c>
      <c r="AV4" s="26" t="s">
        <v>22</v>
      </c>
      <c r="AW4" s="26" t="s">
        <v>21</v>
      </c>
      <c r="AX4" s="26" t="s">
        <v>20</v>
      </c>
      <c r="AY4" s="26" t="s">
        <v>19</v>
      </c>
      <c r="AZ4" s="26" t="s">
        <v>18</v>
      </c>
      <c r="BA4" s="26" t="s">
        <v>17</v>
      </c>
      <c r="BB4" s="26" t="s">
        <v>16</v>
      </c>
      <c r="BC4" s="26" t="s">
        <v>15</v>
      </c>
      <c r="BD4" s="26" t="s">
        <v>14</v>
      </c>
      <c r="BE4" s="26" t="s">
        <v>13</v>
      </c>
      <c r="BF4" s="26" t="s">
        <v>12</v>
      </c>
      <c r="BG4" s="26" t="s">
        <v>248</v>
      </c>
      <c r="BH4" s="26" t="s">
        <v>251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</row>
    <row r="5" spans="1:266" s="18" customFormat="1" ht="12.75" x14ac:dyDescent="0.2">
      <c r="A5" s="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</row>
    <row r="6" spans="1:266" s="18" customFormat="1" ht="12.75" x14ac:dyDescent="0.2">
      <c r="A6" s="9"/>
      <c r="B6" s="24" t="s">
        <v>11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</row>
    <row r="7" spans="1:266" s="18" customFormat="1" ht="12.75" x14ac:dyDescent="0.2">
      <c r="A7" s="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</row>
    <row r="8" spans="1:266" s="5" customFormat="1" ht="12.75" x14ac:dyDescent="0.2">
      <c r="A8" s="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</row>
    <row r="9" spans="1:266" s="5" customFormat="1" ht="12.75" x14ac:dyDescent="0.2">
      <c r="A9" s="9"/>
      <c r="B9" s="16" t="s">
        <v>10</v>
      </c>
      <c r="C9" s="15">
        <v>73244</v>
      </c>
      <c r="D9" s="15">
        <v>75841</v>
      </c>
      <c r="E9" s="15">
        <v>97862</v>
      </c>
      <c r="F9" s="15">
        <v>119383</v>
      </c>
      <c r="G9" s="15">
        <v>60718</v>
      </c>
      <c r="H9" s="15">
        <v>86038</v>
      </c>
      <c r="I9" s="15">
        <v>125679</v>
      </c>
      <c r="J9" s="15">
        <v>149691</v>
      </c>
      <c r="K9" s="15">
        <v>97702</v>
      </c>
      <c r="L9" s="15">
        <v>73495</v>
      </c>
      <c r="M9" s="15">
        <v>94818</v>
      </c>
      <c r="N9" s="15">
        <v>158426</v>
      </c>
      <c r="O9" s="15">
        <v>119521</v>
      </c>
      <c r="P9" s="15">
        <v>128779</v>
      </c>
      <c r="Q9" s="15">
        <v>166926</v>
      </c>
      <c r="R9" s="15">
        <v>179536</v>
      </c>
      <c r="S9" s="15">
        <v>173270</v>
      </c>
      <c r="T9" s="15">
        <v>226683</v>
      </c>
      <c r="U9" s="15">
        <v>254348</v>
      </c>
      <c r="V9" s="15">
        <v>251540</v>
      </c>
      <c r="W9" s="15">
        <v>107909</v>
      </c>
      <c r="X9" s="15">
        <v>171520</v>
      </c>
      <c r="Y9" s="15">
        <v>202765</v>
      </c>
      <c r="Z9" s="15">
        <v>223785</v>
      </c>
      <c r="AA9" s="15">
        <v>115793</v>
      </c>
      <c r="AB9" s="15">
        <v>88293</v>
      </c>
      <c r="AC9" s="15">
        <v>120912</v>
      </c>
      <c r="AD9" s="15">
        <v>150300</v>
      </c>
      <c r="AE9" s="15">
        <v>117231</v>
      </c>
      <c r="AF9" s="15">
        <v>125031</v>
      </c>
      <c r="AG9" s="15">
        <v>161769</v>
      </c>
      <c r="AH9" s="15">
        <v>174344</v>
      </c>
      <c r="AI9" s="15">
        <v>108595</v>
      </c>
      <c r="AJ9" s="15">
        <v>107649</v>
      </c>
      <c r="AK9" s="15">
        <v>166100</v>
      </c>
      <c r="AL9" s="15">
        <v>193956</v>
      </c>
      <c r="AM9" s="15">
        <v>137531</v>
      </c>
      <c r="AN9" s="15">
        <v>117052</v>
      </c>
      <c r="AO9" s="15">
        <v>149522</v>
      </c>
      <c r="AP9" s="15">
        <v>179360</v>
      </c>
      <c r="AQ9" s="15">
        <v>127482</v>
      </c>
      <c r="AR9" s="15">
        <v>93992</v>
      </c>
      <c r="AS9" s="15">
        <v>201645</v>
      </c>
      <c r="AT9" s="15">
        <v>248124</v>
      </c>
      <c r="AU9" s="15">
        <v>236180</v>
      </c>
      <c r="AV9" s="15">
        <v>242654</v>
      </c>
      <c r="AW9" s="15">
        <v>330467</v>
      </c>
      <c r="AX9" s="15">
        <v>416878</v>
      </c>
      <c r="AY9" s="15">
        <v>437595</v>
      </c>
      <c r="AZ9" s="15">
        <v>360074</v>
      </c>
      <c r="BA9" s="15">
        <v>515754</v>
      </c>
      <c r="BB9" s="15">
        <v>501978</v>
      </c>
      <c r="BC9" s="15">
        <v>323104</v>
      </c>
      <c r="BD9" s="15">
        <v>281197</v>
      </c>
      <c r="BE9" s="15">
        <v>405628</v>
      </c>
      <c r="BF9" s="15">
        <v>502205</v>
      </c>
      <c r="BG9" s="15">
        <v>380311</v>
      </c>
      <c r="BH9" s="15">
        <f>+[71]DRE!BH8</f>
        <v>327834</v>
      </c>
      <c r="BI9" s="15">
        <v>366330</v>
      </c>
      <c r="BJ9" s="15">
        <v>422126</v>
      </c>
      <c r="BK9" s="15">
        <v>424441</v>
      </c>
      <c r="BL9" s="15">
        <v>594762</v>
      </c>
      <c r="BM9" s="15">
        <v>905841</v>
      </c>
      <c r="BN9" s="15">
        <v>705979</v>
      </c>
      <c r="BO9" s="15">
        <v>475298</v>
      </c>
      <c r="BP9" s="15">
        <v>578375</v>
      </c>
      <c r="BQ9" s="15">
        <v>576300</v>
      </c>
      <c r="BR9" s="15">
        <v>583465</v>
      </c>
      <c r="BS9" s="15">
        <v>671243</v>
      </c>
      <c r="BT9" s="15">
        <v>1226179</v>
      </c>
      <c r="BU9" s="15">
        <v>1815401</v>
      </c>
      <c r="BV9" s="15">
        <v>1512134</v>
      </c>
      <c r="BW9" s="15">
        <v>708145</v>
      </c>
      <c r="BX9" s="14"/>
    </row>
    <row r="10" spans="1:266" s="5" customFormat="1" ht="12.75" x14ac:dyDescent="0.2">
      <c r="A10" s="9"/>
      <c r="B10" s="11" t="s">
        <v>9</v>
      </c>
      <c r="C10" s="12">
        <v>-59545</v>
      </c>
      <c r="D10" s="12">
        <v>-58305</v>
      </c>
      <c r="E10" s="12">
        <v>-73562</v>
      </c>
      <c r="F10" s="12">
        <v>-94396</v>
      </c>
      <c r="G10" s="12">
        <v>-50691</v>
      </c>
      <c r="H10" s="12">
        <v>-70632</v>
      </c>
      <c r="I10" s="12">
        <v>-98920</v>
      </c>
      <c r="J10" s="12">
        <v>-116173</v>
      </c>
      <c r="K10" s="12">
        <v>-77506</v>
      </c>
      <c r="L10" s="12">
        <v>-58772</v>
      </c>
      <c r="M10" s="12">
        <v>-73268</v>
      </c>
      <c r="N10" s="12">
        <v>-118856</v>
      </c>
      <c r="O10" s="12">
        <v>-93018</v>
      </c>
      <c r="P10" s="12">
        <v>-98440</v>
      </c>
      <c r="Q10" s="12">
        <v>-114210</v>
      </c>
      <c r="R10" s="12">
        <v>-127179</v>
      </c>
      <c r="S10" s="12">
        <v>-129967</v>
      </c>
      <c r="T10" s="12">
        <v>-170321</v>
      </c>
      <c r="U10" s="12">
        <v>-186027</v>
      </c>
      <c r="V10" s="12">
        <v>-201606</v>
      </c>
      <c r="W10" s="12">
        <v>-104917</v>
      </c>
      <c r="X10" s="12">
        <v>-152761</v>
      </c>
      <c r="Y10" s="12">
        <v>-165765</v>
      </c>
      <c r="Z10" s="12">
        <v>-191739</v>
      </c>
      <c r="AA10" s="12">
        <v>-106041</v>
      </c>
      <c r="AB10" s="12">
        <v>-82907</v>
      </c>
      <c r="AC10" s="12">
        <v>-102607</v>
      </c>
      <c r="AD10" s="12">
        <v>-151039</v>
      </c>
      <c r="AE10" s="12">
        <v>-107369</v>
      </c>
      <c r="AF10" s="12">
        <v>-112326</v>
      </c>
      <c r="AG10" s="12">
        <v>-142870</v>
      </c>
      <c r="AH10" s="12">
        <v>-167382</v>
      </c>
      <c r="AI10" s="12">
        <v>-101662</v>
      </c>
      <c r="AJ10" s="12">
        <v>-101849</v>
      </c>
      <c r="AK10" s="12">
        <v>-140221</v>
      </c>
      <c r="AL10" s="12">
        <v>-149208</v>
      </c>
      <c r="AM10" s="12">
        <v>-110435</v>
      </c>
      <c r="AN10" s="12">
        <v>-89200</v>
      </c>
      <c r="AO10" s="12">
        <v>-109016</v>
      </c>
      <c r="AP10" s="12">
        <v>-129620</v>
      </c>
      <c r="AQ10" s="12">
        <v>-97886</v>
      </c>
      <c r="AR10" s="12">
        <v>-73524</v>
      </c>
      <c r="AS10" s="12">
        <v>-144691</v>
      </c>
      <c r="AT10" s="12">
        <v>-192625</v>
      </c>
      <c r="AU10" s="12">
        <v>-185107</v>
      </c>
      <c r="AV10" s="12">
        <v>-198522</v>
      </c>
      <c r="AW10" s="12">
        <v>-239625</v>
      </c>
      <c r="AX10" s="12">
        <v>-271436</v>
      </c>
      <c r="AY10" s="12">
        <v>-267844</v>
      </c>
      <c r="AZ10" s="12">
        <v>-239419</v>
      </c>
      <c r="BA10" s="12">
        <v>-330920</v>
      </c>
      <c r="BB10" s="12">
        <v>-315035</v>
      </c>
      <c r="BC10" s="12">
        <v>-220701</v>
      </c>
      <c r="BD10" s="12">
        <v>-199116</v>
      </c>
      <c r="BE10" s="12">
        <v>-292745</v>
      </c>
      <c r="BF10" s="12">
        <v>-350724</v>
      </c>
      <c r="BG10" s="12">
        <v>-258002</v>
      </c>
      <c r="BH10" s="12">
        <f>+[71]DRE!BH10</f>
        <v>-230874</v>
      </c>
      <c r="BI10" s="12">
        <v>-285808</v>
      </c>
      <c r="BJ10" s="12">
        <v>-336416</v>
      </c>
      <c r="BK10" s="12">
        <v>-328402</v>
      </c>
      <c r="BL10" s="12">
        <v>-432847</v>
      </c>
      <c r="BM10" s="12">
        <v>-687921</v>
      </c>
      <c r="BN10" s="12">
        <v>-615182</v>
      </c>
      <c r="BO10" s="12">
        <v>-442594</v>
      </c>
      <c r="BP10" s="12">
        <v>-529947</v>
      </c>
      <c r="BQ10" s="12">
        <v>-492940</v>
      </c>
      <c r="BR10" s="12">
        <v>-438271</v>
      </c>
      <c r="BS10" s="12">
        <v>-508726</v>
      </c>
      <c r="BT10" s="12">
        <v>-894690</v>
      </c>
      <c r="BU10" s="12">
        <v>-1153218</v>
      </c>
      <c r="BV10" s="12">
        <v>-1063286</v>
      </c>
      <c r="BW10" s="12">
        <v>-488876</v>
      </c>
    </row>
    <row r="11" spans="1:266" s="5" customFormat="1" ht="12.75" x14ac:dyDescent="0.2">
      <c r="A11" s="9"/>
      <c r="B11" s="11" t="s">
        <v>8</v>
      </c>
      <c r="C11" s="12">
        <v>13699</v>
      </c>
      <c r="D11" s="12">
        <v>17536</v>
      </c>
      <c r="E11" s="12">
        <v>24300</v>
      </c>
      <c r="F11" s="12">
        <v>24987</v>
      </c>
      <c r="G11" s="12">
        <v>10027</v>
      </c>
      <c r="H11" s="12">
        <v>15406</v>
      </c>
      <c r="I11" s="12">
        <v>26759</v>
      </c>
      <c r="J11" s="12">
        <v>33518</v>
      </c>
      <c r="K11" s="12">
        <v>20196</v>
      </c>
      <c r="L11" s="12">
        <v>14723</v>
      </c>
      <c r="M11" s="12">
        <v>21550</v>
      </c>
      <c r="N11" s="12">
        <v>39570</v>
      </c>
      <c r="O11" s="12">
        <v>26503</v>
      </c>
      <c r="P11" s="12">
        <v>30339</v>
      </c>
      <c r="Q11" s="12">
        <v>52716</v>
      </c>
      <c r="R11" s="12">
        <v>52357</v>
      </c>
      <c r="S11" s="12">
        <v>43303</v>
      </c>
      <c r="T11" s="12">
        <v>56362</v>
      </c>
      <c r="U11" s="12">
        <v>68321</v>
      </c>
      <c r="V11" s="12">
        <v>49934</v>
      </c>
      <c r="W11" s="12">
        <v>2992</v>
      </c>
      <c r="X11" s="12">
        <v>18759</v>
      </c>
      <c r="Y11" s="12">
        <v>37000</v>
      </c>
      <c r="Z11" s="12">
        <v>32046</v>
      </c>
      <c r="AA11" s="12">
        <v>9752</v>
      </c>
      <c r="AB11" s="12">
        <v>5386</v>
      </c>
      <c r="AC11" s="12">
        <v>18305</v>
      </c>
      <c r="AD11" s="12">
        <v>-739</v>
      </c>
      <c r="AE11" s="12">
        <v>9862</v>
      </c>
      <c r="AF11" s="12">
        <v>12705</v>
      </c>
      <c r="AG11" s="12">
        <v>18899</v>
      </c>
      <c r="AH11" s="12">
        <v>6962</v>
      </c>
      <c r="AI11" s="12">
        <v>6933</v>
      </c>
      <c r="AJ11" s="12">
        <v>5800</v>
      </c>
      <c r="AK11" s="12">
        <v>25879</v>
      </c>
      <c r="AL11" s="12">
        <v>44748</v>
      </c>
      <c r="AM11" s="12">
        <v>27096</v>
      </c>
      <c r="AN11" s="12">
        <v>27852</v>
      </c>
      <c r="AO11" s="12">
        <v>40506</v>
      </c>
      <c r="AP11" s="12">
        <v>49740</v>
      </c>
      <c r="AQ11" s="12">
        <v>29596</v>
      </c>
      <c r="AR11" s="12">
        <v>20468</v>
      </c>
      <c r="AS11" s="12">
        <v>56954</v>
      </c>
      <c r="AT11" s="12">
        <v>55499</v>
      </c>
      <c r="AU11" s="12">
        <v>51073</v>
      </c>
      <c r="AV11" s="12">
        <v>44132</v>
      </c>
      <c r="AW11" s="12">
        <v>90842</v>
      </c>
      <c r="AX11" s="12">
        <v>145441</v>
      </c>
      <c r="AY11" s="12">
        <v>169751</v>
      </c>
      <c r="AZ11" s="12">
        <v>120655</v>
      </c>
      <c r="BA11" s="12">
        <v>184834</v>
      </c>
      <c r="BB11" s="12">
        <v>186943</v>
      </c>
      <c r="BC11" s="12">
        <v>102403</v>
      </c>
      <c r="BD11" s="12">
        <v>82081</v>
      </c>
      <c r="BE11" s="12">
        <v>112883</v>
      </c>
      <c r="BF11" s="12">
        <v>151481</v>
      </c>
      <c r="BG11" s="12">
        <v>122309</v>
      </c>
      <c r="BH11" s="12">
        <f>+BH9+BH10</f>
        <v>96960</v>
      </c>
      <c r="BI11" s="12">
        <v>80522</v>
      </c>
      <c r="BJ11" s="12">
        <v>85710</v>
      </c>
      <c r="BK11" s="12">
        <v>96039</v>
      </c>
      <c r="BL11" s="12">
        <v>161915</v>
      </c>
      <c r="BM11" s="12">
        <v>217920</v>
      </c>
      <c r="BN11" s="12">
        <v>90797</v>
      </c>
      <c r="BO11" s="12">
        <v>32704</v>
      </c>
      <c r="BP11" s="12">
        <v>48428</v>
      </c>
      <c r="BQ11" s="12">
        <v>83360</v>
      </c>
      <c r="BR11" s="12">
        <v>145194</v>
      </c>
      <c r="BS11" s="12">
        <v>162517</v>
      </c>
      <c r="BT11" s="12">
        <v>331488</v>
      </c>
      <c r="BU11" s="12">
        <v>662183</v>
      </c>
      <c r="BV11" s="12">
        <v>448848</v>
      </c>
      <c r="BW11" s="12">
        <v>219269</v>
      </c>
    </row>
    <row r="12" spans="1:266" s="5" customFormat="1" ht="12.75" x14ac:dyDescent="0.2">
      <c r="A12" s="9"/>
      <c r="B12" s="11" t="s">
        <v>7</v>
      </c>
      <c r="C12" s="12">
        <v>-1364</v>
      </c>
      <c r="D12" s="12">
        <v>3675</v>
      </c>
      <c r="E12" s="12">
        <v>7036</v>
      </c>
      <c r="F12" s="12">
        <v>18289</v>
      </c>
      <c r="G12" s="12">
        <v>-3155</v>
      </c>
      <c r="H12" s="12">
        <v>6206</v>
      </c>
      <c r="I12" s="12">
        <v>8164</v>
      </c>
      <c r="J12" s="12">
        <v>17039</v>
      </c>
      <c r="K12" s="12">
        <v>3419</v>
      </c>
      <c r="L12" s="12">
        <v>561</v>
      </c>
      <c r="M12" s="12">
        <v>7255</v>
      </c>
      <c r="N12" s="12">
        <v>20046</v>
      </c>
      <c r="O12" s="12">
        <v>8600</v>
      </c>
      <c r="P12" s="12">
        <v>8699</v>
      </c>
      <c r="Q12" s="12">
        <v>19751</v>
      </c>
      <c r="R12" s="12">
        <v>25048</v>
      </c>
      <c r="S12" s="12">
        <v>23774</v>
      </c>
      <c r="T12" s="12">
        <v>25067</v>
      </c>
      <c r="U12" s="12">
        <v>34247</v>
      </c>
      <c r="V12" s="12">
        <v>49596</v>
      </c>
      <c r="W12" s="12">
        <v>-14281</v>
      </c>
      <c r="X12" s="12">
        <v>648</v>
      </c>
      <c r="Y12" s="12">
        <v>6743</v>
      </c>
      <c r="Z12" s="12">
        <v>13127</v>
      </c>
      <c r="AA12" s="12">
        <v>-5728</v>
      </c>
      <c r="AB12" s="12">
        <v>-7522</v>
      </c>
      <c r="AC12" s="12">
        <v>2326</v>
      </c>
      <c r="AD12" s="12">
        <v>-11200</v>
      </c>
      <c r="AE12" s="12">
        <v>-5802</v>
      </c>
      <c r="AF12" s="12">
        <v>-5218</v>
      </c>
      <c r="AG12" s="12">
        <v>-3834</v>
      </c>
      <c r="AH12" s="12">
        <v>-19403</v>
      </c>
      <c r="AI12" s="12">
        <v>-10604</v>
      </c>
      <c r="AJ12" s="12">
        <v>-13983</v>
      </c>
      <c r="AK12" s="12">
        <v>4105</v>
      </c>
      <c r="AL12" s="12">
        <v>28748</v>
      </c>
      <c r="AM12" s="12">
        <v>4082</v>
      </c>
      <c r="AN12" s="12">
        <v>-3518</v>
      </c>
      <c r="AO12" s="12">
        <v>15899</v>
      </c>
      <c r="AP12" s="12">
        <v>21109</v>
      </c>
      <c r="AQ12" s="12">
        <v>8749</v>
      </c>
      <c r="AR12" s="12">
        <v>15198</v>
      </c>
      <c r="AS12" s="12">
        <v>21958</v>
      </c>
      <c r="AT12" s="12">
        <v>20745</v>
      </c>
      <c r="AU12" s="12">
        <v>17208</v>
      </c>
      <c r="AV12" s="12">
        <v>11823</v>
      </c>
      <c r="AW12" s="12">
        <v>41133</v>
      </c>
      <c r="AX12" s="12">
        <v>84471</v>
      </c>
      <c r="AY12" s="12">
        <v>93640</v>
      </c>
      <c r="AZ12" s="12">
        <v>60168</v>
      </c>
      <c r="BA12" s="12">
        <v>115648</v>
      </c>
      <c r="BB12" s="12">
        <v>113012</v>
      </c>
      <c r="BC12" s="12">
        <v>51241</v>
      </c>
      <c r="BD12" s="12">
        <v>33358</v>
      </c>
      <c r="BE12" s="12">
        <v>66591</v>
      </c>
      <c r="BF12" s="12">
        <v>94024</v>
      </c>
      <c r="BG12" s="12">
        <v>52156</v>
      </c>
      <c r="BH12" s="12">
        <f>+[71]DRE!BH24</f>
        <v>37004</v>
      </c>
      <c r="BI12" s="12">
        <v>27636</v>
      </c>
      <c r="BJ12" s="12">
        <v>28254</v>
      </c>
      <c r="BK12" s="12">
        <v>31281</v>
      </c>
      <c r="BL12" s="12">
        <v>62098</v>
      </c>
      <c r="BM12" s="12">
        <v>132684</v>
      </c>
      <c r="BN12" s="12">
        <v>6237</v>
      </c>
      <c r="BO12" s="12">
        <v>-22124</v>
      </c>
      <c r="BP12" s="12">
        <v>-34257</v>
      </c>
      <c r="BQ12" s="12">
        <v>8266</v>
      </c>
      <c r="BR12" s="12">
        <v>37572</v>
      </c>
      <c r="BS12" s="12">
        <v>67650</v>
      </c>
      <c r="BT12" s="12">
        <v>154635</v>
      </c>
      <c r="BU12" s="12">
        <v>382468</v>
      </c>
      <c r="BV12" s="12">
        <v>245214</v>
      </c>
      <c r="BW12" s="12">
        <v>89160</v>
      </c>
    </row>
    <row r="13" spans="1:266" s="5" customFormat="1" ht="12.75" x14ac:dyDescent="0.2">
      <c r="A13" s="9"/>
      <c r="B13" s="11" t="s">
        <v>6</v>
      </c>
      <c r="C13" s="12">
        <v>7264</v>
      </c>
      <c r="D13" s="12">
        <v>10587</v>
      </c>
      <c r="E13" s="12">
        <v>14507</v>
      </c>
      <c r="F13" s="12">
        <v>20937</v>
      </c>
      <c r="G13" s="12">
        <v>1162</v>
      </c>
      <c r="H13" s="12">
        <v>10296</v>
      </c>
      <c r="I13" s="12">
        <v>18301</v>
      </c>
      <c r="J13" s="12">
        <v>22632</v>
      </c>
      <c r="K13" s="12">
        <v>10138</v>
      </c>
      <c r="L13" s="12">
        <v>6979</v>
      </c>
      <c r="M13" s="12">
        <v>12229</v>
      </c>
      <c r="N13" s="12">
        <v>27553</v>
      </c>
      <c r="O13" s="12">
        <v>15427</v>
      </c>
      <c r="P13" s="12">
        <v>20798</v>
      </c>
      <c r="Q13" s="12">
        <v>35729</v>
      </c>
      <c r="R13" s="12">
        <v>26344</v>
      </c>
      <c r="S13" s="12">
        <v>34772</v>
      </c>
      <c r="T13" s="12">
        <v>44669</v>
      </c>
      <c r="U13" s="12">
        <v>58357</v>
      </c>
      <c r="V13" s="12">
        <v>23171</v>
      </c>
      <c r="W13" s="12">
        <v>-10957</v>
      </c>
      <c r="X13" s="12">
        <v>3450</v>
      </c>
      <c r="Y13" s="12">
        <v>22493</v>
      </c>
      <c r="Z13" s="12">
        <v>13837</v>
      </c>
      <c r="AA13" s="12">
        <v>-4807</v>
      </c>
      <c r="AB13" s="12">
        <v>-7461</v>
      </c>
      <c r="AC13" s="12">
        <v>7774</v>
      </c>
      <c r="AD13" s="12">
        <v>-18835</v>
      </c>
      <c r="AE13" s="12">
        <v>-2571</v>
      </c>
      <c r="AF13" s="12">
        <v>-1096</v>
      </c>
      <c r="AG13" s="12">
        <v>-491</v>
      </c>
      <c r="AH13" s="12">
        <v>-8591</v>
      </c>
      <c r="AI13" s="12">
        <v>-3066</v>
      </c>
      <c r="AJ13" s="12">
        <v>-4930</v>
      </c>
      <c r="AK13" s="12">
        <v>13227</v>
      </c>
      <c r="AL13" s="12">
        <v>43187</v>
      </c>
      <c r="AM13" s="12">
        <v>15298</v>
      </c>
      <c r="AN13" s="12">
        <v>11698</v>
      </c>
      <c r="AO13" s="12">
        <v>25382</v>
      </c>
      <c r="AP13" s="12">
        <v>30937</v>
      </c>
      <c r="AQ13" s="12">
        <v>17486</v>
      </c>
      <c r="AR13" s="12">
        <v>23392</v>
      </c>
      <c r="AS13" s="12">
        <v>37413</v>
      </c>
      <c r="AT13" s="12">
        <v>30463</v>
      </c>
      <c r="AU13" s="12">
        <v>32893</v>
      </c>
      <c r="AV13" s="12">
        <v>21351</v>
      </c>
      <c r="AW13" s="12">
        <v>59873</v>
      </c>
      <c r="AX13" s="12">
        <v>119053</v>
      </c>
      <c r="AY13" s="12">
        <v>146801</v>
      </c>
      <c r="AZ13" s="12">
        <v>94340</v>
      </c>
      <c r="BA13" s="12">
        <v>155843</v>
      </c>
      <c r="BB13" s="12">
        <v>151274</v>
      </c>
      <c r="BC13" s="12">
        <v>77425</v>
      </c>
      <c r="BD13" s="12">
        <v>53755</v>
      </c>
      <c r="BE13" s="12">
        <v>88307</v>
      </c>
      <c r="BF13" s="12">
        <v>117239</v>
      </c>
      <c r="BG13" s="12">
        <v>90424</v>
      </c>
      <c r="BH13" s="12">
        <f>+[71]EBITDA!BH10</f>
        <v>63270</v>
      </c>
      <c r="BI13" s="12">
        <v>53295</v>
      </c>
      <c r="BJ13" s="12">
        <v>52391</v>
      </c>
      <c r="BK13" s="12">
        <v>56899</v>
      </c>
      <c r="BL13" s="12">
        <v>98298</v>
      </c>
      <c r="BM13" s="12">
        <v>160969</v>
      </c>
      <c r="BN13" s="12">
        <v>28823</v>
      </c>
      <c r="BO13" s="12">
        <v>-23329</v>
      </c>
      <c r="BP13" s="12">
        <v>-12749</v>
      </c>
      <c r="BQ13" s="12">
        <v>48418</v>
      </c>
      <c r="BR13" s="12">
        <v>83315</v>
      </c>
      <c r="BS13" s="12">
        <v>108754</v>
      </c>
      <c r="BT13" s="12">
        <v>233170</v>
      </c>
      <c r="BU13" s="12">
        <v>548258</v>
      </c>
      <c r="BV13" s="12">
        <v>336726</v>
      </c>
      <c r="BW13" s="12">
        <v>153694</v>
      </c>
    </row>
    <row r="14" spans="1:266" s="5" customFormat="1" ht="12.75" x14ac:dyDescent="0.2">
      <c r="A14" s="9"/>
      <c r="B14" s="11" t="s">
        <v>5</v>
      </c>
      <c r="C14" s="13">
        <v>0.18703238490524821</v>
      </c>
      <c r="D14" s="13">
        <v>0.23122057989741696</v>
      </c>
      <c r="E14" s="13">
        <v>0.24830884306472378</v>
      </c>
      <c r="F14" s="13">
        <v>0.20930115678111624</v>
      </c>
      <c r="G14" s="13">
        <v>0.16514048552323857</v>
      </c>
      <c r="H14" s="13">
        <v>0.17906041516539203</v>
      </c>
      <c r="I14" s="13">
        <v>0.2129154433119296</v>
      </c>
      <c r="J14" s="13">
        <v>0.22391459740398553</v>
      </c>
      <c r="K14" s="13">
        <v>0.20671020040531413</v>
      </c>
      <c r="L14" s="13">
        <v>0.2003265528267229</v>
      </c>
      <c r="M14" s="13">
        <v>0.22727752114577401</v>
      </c>
      <c r="N14" s="13">
        <v>0.24976960852385341</v>
      </c>
      <c r="O14" s="13">
        <v>0.22174345930840605</v>
      </c>
      <c r="P14" s="13">
        <v>0.23558965359258885</v>
      </c>
      <c r="Q14" s="13">
        <v>0.31580460802990545</v>
      </c>
      <c r="R14" s="13">
        <v>0.29162396399607876</v>
      </c>
      <c r="S14" s="13">
        <v>0.24991631557684538</v>
      </c>
      <c r="T14" s="13">
        <v>0.24863796579364134</v>
      </c>
      <c r="U14" s="13">
        <v>0.26861229496595218</v>
      </c>
      <c r="V14" s="13">
        <v>0.19851315894092392</v>
      </c>
      <c r="W14" s="13">
        <v>2.7727066324402968E-2</v>
      </c>
      <c r="X14" s="13">
        <v>0.10936916977611941</v>
      </c>
      <c r="Y14" s="13">
        <v>0.18247725199122136</v>
      </c>
      <c r="Z14" s="13">
        <v>0.14319994637710301</v>
      </c>
      <c r="AA14" s="13">
        <v>8.4219253322739718E-2</v>
      </c>
      <c r="AB14" s="13">
        <v>6.1001438392624556E-2</v>
      </c>
      <c r="AC14" s="13">
        <v>0.15139109434960962</v>
      </c>
      <c r="AD14" s="13">
        <v>-4.9168330006653356E-3</v>
      </c>
      <c r="AE14" s="13">
        <v>8.4124506316588618E-2</v>
      </c>
      <c r="AF14" s="13">
        <v>0.10161479952971662</v>
      </c>
      <c r="AG14" s="13">
        <v>0.11682708059022433</v>
      </c>
      <c r="AH14" s="13">
        <v>3.9932547148166846E-2</v>
      </c>
      <c r="AI14" s="13">
        <v>6.3842718357198763E-2</v>
      </c>
      <c r="AJ14" s="13">
        <v>5.387880983566963E-2</v>
      </c>
      <c r="AK14" s="13">
        <v>0.15580373269114992</v>
      </c>
      <c r="AL14" s="13">
        <v>0.23071212027470148</v>
      </c>
      <c r="AM14" s="13">
        <v>0.19701739971351914</v>
      </c>
      <c r="AN14" s="13">
        <v>0.23794552848306735</v>
      </c>
      <c r="AO14" s="13">
        <v>0.27090327844731876</v>
      </c>
      <c r="AP14" s="13">
        <v>0.27731935771632471</v>
      </c>
      <c r="AQ14" s="13">
        <v>0.23215826548061688</v>
      </c>
      <c r="AR14" s="13">
        <v>0.21776321389054387</v>
      </c>
      <c r="AS14" s="13">
        <v>0.28244687445758637</v>
      </c>
      <c r="AT14" s="13">
        <v>0.22367445309603262</v>
      </c>
      <c r="AU14" s="13">
        <v>0.21624608349563892</v>
      </c>
      <c r="AV14" s="13">
        <v>0.18187213068814032</v>
      </c>
      <c r="AW14" s="13">
        <v>0.27488977719409202</v>
      </c>
      <c r="AX14" s="13">
        <v>0.34888144732991427</v>
      </c>
      <c r="AY14" s="13">
        <v>0.38791805208011976</v>
      </c>
      <c r="AZ14" s="13">
        <v>0.33508389942067462</v>
      </c>
      <c r="BA14" s="13">
        <v>0.35837628016457457</v>
      </c>
      <c r="BB14" s="13">
        <v>0.37241273521947177</v>
      </c>
      <c r="BC14" s="13">
        <v>0.31693510448648116</v>
      </c>
      <c r="BD14" s="13">
        <v>0.29189856221794686</v>
      </c>
      <c r="BE14" s="13">
        <v>0.27829193250959006</v>
      </c>
      <c r="BF14" s="13">
        <v>0.30163180374548243</v>
      </c>
      <c r="BG14" s="13">
        <v>0.32160258314905432</v>
      </c>
      <c r="BH14" s="13">
        <f>+BH11/BH9</f>
        <v>0.29575943922838999</v>
      </c>
      <c r="BI14" s="13">
        <v>0.21980727759124286</v>
      </c>
      <c r="BJ14" s="13">
        <v>0.20304364099818537</v>
      </c>
      <c r="BK14" s="13">
        <v>0.22627173152452285</v>
      </c>
      <c r="BL14" s="13">
        <v>0.27223494439792723</v>
      </c>
      <c r="BM14" s="13">
        <v>0.24057202091757826</v>
      </c>
      <c r="BN14" s="13">
        <v>0.12861147427897998</v>
      </c>
      <c r="BO14" s="13">
        <v>6.8807358751772574E-2</v>
      </c>
      <c r="BP14" s="13">
        <v>8.3731143289388368E-2</v>
      </c>
      <c r="BQ14" s="13">
        <v>0.14464688530279368</v>
      </c>
      <c r="BR14" s="13">
        <v>0.24884783148946379</v>
      </c>
      <c r="BS14" s="13">
        <v>0.24211351179826085</v>
      </c>
      <c r="BT14" s="13">
        <v>0.27034225834890341</v>
      </c>
      <c r="BU14" s="13">
        <v>0.36475852993360697</v>
      </c>
      <c r="BV14" s="13">
        <v>0.29683083642058178</v>
      </c>
      <c r="BW14" s="13">
        <v>0.30963856272373597</v>
      </c>
    </row>
    <row r="15" spans="1:266" s="5" customFormat="1" ht="12.75" x14ac:dyDescent="0.2">
      <c r="A15" s="9"/>
      <c r="B15" s="11" t="s">
        <v>4</v>
      </c>
      <c r="C15" s="13">
        <v>-1.8622685817268309E-2</v>
      </c>
      <c r="D15" s="13">
        <v>4.8456639548529162E-2</v>
      </c>
      <c r="E15" s="13">
        <v>7.1897161308781751E-2</v>
      </c>
      <c r="F15" s="13">
        <v>0.15319601618320866</v>
      </c>
      <c r="G15" s="13">
        <v>-5.1961527059521062E-2</v>
      </c>
      <c r="H15" s="13">
        <v>7.2130918896301632E-2</v>
      </c>
      <c r="I15" s="13">
        <v>6.4959141940976614E-2</v>
      </c>
      <c r="J15" s="13">
        <v>0.11382781863973118</v>
      </c>
      <c r="K15" s="13">
        <v>3.4994165933143639E-2</v>
      </c>
      <c r="L15" s="13">
        <v>7.633172324647935E-3</v>
      </c>
      <c r="M15" s="13">
        <v>7.6515007698960108E-2</v>
      </c>
      <c r="N15" s="13">
        <v>0.12653226111875576</v>
      </c>
      <c r="O15" s="13">
        <v>7.195388258130371E-2</v>
      </c>
      <c r="P15" s="13">
        <v>6.7549833435575676E-2</v>
      </c>
      <c r="Q15" s="13">
        <v>0.11832189113739022</v>
      </c>
      <c r="R15" s="13">
        <v>0.13951519472417789</v>
      </c>
      <c r="S15" s="13">
        <v>0.13720782593639985</v>
      </c>
      <c r="T15" s="13">
        <v>0.1105817374924454</v>
      </c>
      <c r="U15" s="13">
        <v>0.13464623272052464</v>
      </c>
      <c r="V15" s="13">
        <v>0.19716943627256103</v>
      </c>
      <c r="W15" s="13">
        <v>-0.13234299270681779</v>
      </c>
      <c r="X15" s="13">
        <v>3.7779850746268656E-3</v>
      </c>
      <c r="Y15" s="13">
        <v>3.3255246220994746E-2</v>
      </c>
      <c r="Z15" s="13">
        <v>5.8658980718099961E-2</v>
      </c>
      <c r="AA15" s="13">
        <v>-4.9467584396293389E-2</v>
      </c>
      <c r="AB15" s="13">
        <v>-8.5193616708006292E-2</v>
      </c>
      <c r="AC15" s="13">
        <v>1.9237131136694455E-2</v>
      </c>
      <c r="AD15" s="13">
        <v>-7.4517631403858947E-2</v>
      </c>
      <c r="AE15" s="13">
        <v>-4.9492028558998896E-2</v>
      </c>
      <c r="AF15" s="13">
        <v>-4.1733650054786416E-2</v>
      </c>
      <c r="AG15" s="13">
        <v>-2.37004617695603E-2</v>
      </c>
      <c r="AH15" s="13">
        <v>-0.11129146973798926</v>
      </c>
      <c r="AI15" s="13">
        <v>-9.7647221326948752E-2</v>
      </c>
      <c r="AJ15" s="13">
        <v>-0.12989437895382214</v>
      </c>
      <c r="AK15" s="13">
        <v>2.4714027694160146E-2</v>
      </c>
      <c r="AL15" s="13">
        <v>0.1482191837323929</v>
      </c>
      <c r="AM15" s="13">
        <v>2.9680581105350795E-2</v>
      </c>
      <c r="AN15" s="13">
        <v>-3.0055018282472746E-2</v>
      </c>
      <c r="AO15" s="13">
        <v>0.10633217854228809</v>
      </c>
      <c r="AP15" s="13">
        <v>0.11769067796610169</v>
      </c>
      <c r="AQ15" s="13">
        <v>6.8629296685022198E-2</v>
      </c>
      <c r="AR15" s="13">
        <v>0.16169461230743043</v>
      </c>
      <c r="AS15" s="13">
        <v>0.10889434402043195</v>
      </c>
      <c r="AT15" s="13">
        <v>8.3607389853460362E-2</v>
      </c>
      <c r="AU15" s="13">
        <v>7.2859683292404095E-2</v>
      </c>
      <c r="AV15" s="13">
        <v>4.8723697116058257E-2</v>
      </c>
      <c r="AW15" s="13">
        <v>0.12446931161053902</v>
      </c>
      <c r="AX15" s="13">
        <v>0.20262762726744996</v>
      </c>
      <c r="AY15" s="13">
        <v>0.21398781978770323</v>
      </c>
      <c r="AZ15" s="13">
        <v>0.16709898520859601</v>
      </c>
      <c r="BA15" s="13">
        <v>0.22423093180081977</v>
      </c>
      <c r="BB15" s="13">
        <v>0.22513337237886918</v>
      </c>
      <c r="BC15" s="13">
        <v>0.15858980390214916</v>
      </c>
      <c r="BD15" s="13">
        <v>0.11862857711853256</v>
      </c>
      <c r="BE15" s="13">
        <v>0.16416766100959501</v>
      </c>
      <c r="BF15" s="13">
        <v>0.18722234943897412</v>
      </c>
      <c r="BG15" s="13">
        <v>0.13714039299415479</v>
      </c>
      <c r="BH15" s="13">
        <f>+BH12/BH9</f>
        <v>0.11287419852730345</v>
      </c>
      <c r="BI15" s="13">
        <v>7.5440176889689625E-2</v>
      </c>
      <c r="BJ15" s="13">
        <v>6.6932622013332513E-2</v>
      </c>
      <c r="BK15" s="13">
        <v>7.3699289182713262E-2</v>
      </c>
      <c r="BL15" s="13">
        <v>0.10440814981454767</v>
      </c>
      <c r="BM15" s="13">
        <v>0.14647603718533386</v>
      </c>
      <c r="BN15" s="13">
        <v>8.8345404041763279E-3</v>
      </c>
      <c r="BO15" s="13">
        <v>-4.6547639586112292E-2</v>
      </c>
      <c r="BP15" s="13">
        <v>-5.9229738491463152E-2</v>
      </c>
      <c r="BQ15" s="13">
        <v>1.4343224015269825E-2</v>
      </c>
      <c r="BR15" s="13">
        <v>6.4394608074177545E-2</v>
      </c>
      <c r="BS15" s="13">
        <v>0.1007831739027446</v>
      </c>
      <c r="BT15" s="13">
        <v>0.12611127739098452</v>
      </c>
      <c r="BU15" s="13">
        <v>0.21067962395085163</v>
      </c>
      <c r="BV15" s="13">
        <v>0.16216419973362148</v>
      </c>
      <c r="BW15" s="13">
        <v>0.12590641747099818</v>
      </c>
    </row>
    <row r="16" spans="1:266" s="5" customFormat="1" ht="12.75" x14ac:dyDescent="0.2">
      <c r="A16" s="9"/>
      <c r="B16" s="11" t="s">
        <v>3</v>
      </c>
      <c r="C16" s="13">
        <v>9.9175359073780792E-2</v>
      </c>
      <c r="D16" s="13">
        <v>0.13959467834021175</v>
      </c>
      <c r="E16" s="13">
        <v>0.14823935746254929</v>
      </c>
      <c r="F16" s="13">
        <v>0.17537672867996282</v>
      </c>
      <c r="G16" s="13">
        <v>1.9137652755360848E-2</v>
      </c>
      <c r="H16" s="13">
        <v>0.11966805365071248</v>
      </c>
      <c r="I16" s="13">
        <v>0.14561700841031516</v>
      </c>
      <c r="J16" s="13">
        <v>0.15119145439605589</v>
      </c>
      <c r="K16" s="13">
        <v>0.10376450840310332</v>
      </c>
      <c r="L16" s="13">
        <v>9.4958840737465133E-2</v>
      </c>
      <c r="M16" s="13">
        <v>0.12897340167478749</v>
      </c>
      <c r="N16" s="13">
        <v>0.17391716006211103</v>
      </c>
      <c r="O16" s="13">
        <v>0.12907355192811304</v>
      </c>
      <c r="P16" s="13">
        <v>0.16150148704369502</v>
      </c>
      <c r="Q16" s="13">
        <v>0.21404095227825504</v>
      </c>
      <c r="R16" s="13">
        <v>0.14673380269138223</v>
      </c>
      <c r="S16" s="13">
        <v>0.20068101806429273</v>
      </c>
      <c r="T16" s="13">
        <v>0.19705491810148976</v>
      </c>
      <c r="U16" s="13">
        <v>0.22943762089735323</v>
      </c>
      <c r="V16" s="13">
        <v>9.2116561978214204E-2</v>
      </c>
      <c r="W16" s="13">
        <v>-0.10153925993197972</v>
      </c>
      <c r="X16" s="13">
        <v>2.0114272388059701E-2</v>
      </c>
      <c r="Y16" s="13">
        <v>0.11093137375779843</v>
      </c>
      <c r="Z16" s="13">
        <v>6.1831668789239673E-2</v>
      </c>
      <c r="AA16" s="13">
        <v>-4.1513735718048589E-2</v>
      </c>
      <c r="AB16" s="13">
        <v>-8.4502735211171895E-2</v>
      </c>
      <c r="AC16" s="13">
        <v>6.4294693661505892E-2</v>
      </c>
      <c r="AD16" s="13">
        <v>-0.12531603459747173</v>
      </c>
      <c r="AE16" s="13">
        <v>-2.1931059190828363E-2</v>
      </c>
      <c r="AF16" s="13">
        <v>-8.7658260751333674E-3</v>
      </c>
      <c r="AG16" s="13">
        <v>-3.0351921567172944E-3</v>
      </c>
      <c r="AH16" s="13">
        <v>-4.9276143715872071E-2</v>
      </c>
      <c r="AI16" s="13">
        <v>-2.8233344076614944E-2</v>
      </c>
      <c r="AJ16" s="13">
        <v>-4.5796988360319188E-2</v>
      </c>
      <c r="AK16" s="13">
        <v>7.9632751354605666E-2</v>
      </c>
      <c r="AL16" s="13">
        <v>0.22266390315329249</v>
      </c>
      <c r="AM16" s="13">
        <v>0.11123310380932298</v>
      </c>
      <c r="AN16" s="13">
        <v>9.9938488876738549E-2</v>
      </c>
      <c r="AO16" s="13">
        <v>0.16975428365056647</v>
      </c>
      <c r="AP16" s="13">
        <v>0.17248550401427298</v>
      </c>
      <c r="AQ16" s="13">
        <v>0.13716446243391223</v>
      </c>
      <c r="AR16" s="13">
        <v>0.24887224444633585</v>
      </c>
      <c r="AS16" s="13">
        <v>0.18553894220040171</v>
      </c>
      <c r="AT16" s="13">
        <v>0.12277329077396786</v>
      </c>
      <c r="AU16" s="13">
        <v>0.13927089508002372</v>
      </c>
      <c r="AV16" s="13">
        <v>8.7989482967517532E-2</v>
      </c>
      <c r="AW16" s="13">
        <v>0.18117694051145802</v>
      </c>
      <c r="AX16" s="13">
        <v>0.28558235263074566</v>
      </c>
      <c r="AY16" s="13">
        <v>0.3354722974439836</v>
      </c>
      <c r="AZ16" s="13">
        <v>0.26200169965062736</v>
      </c>
      <c r="BA16" s="13">
        <v>0.30216537341445726</v>
      </c>
      <c r="BB16" s="13">
        <v>0.30135583631155149</v>
      </c>
      <c r="BC16" s="13">
        <v>0.23962872635436269</v>
      </c>
      <c r="BD16" s="13">
        <v>0.19116491285468906</v>
      </c>
      <c r="BE16" s="13">
        <v>0.2177043991045983</v>
      </c>
      <c r="BF16" s="13">
        <v>0.23344849214962018</v>
      </c>
      <c r="BG16" s="13">
        <v>0.23776330424310629</v>
      </c>
      <c r="BH16" s="13">
        <f>+BH13/BH9</f>
        <v>0.19299401526382254</v>
      </c>
      <c r="BI16" s="13">
        <v>0.14548358037834738</v>
      </c>
      <c r="BJ16" s="13">
        <v>0.12411223189284716</v>
      </c>
      <c r="BK16" s="13">
        <v>0.13405632349372468</v>
      </c>
      <c r="BL16" s="13">
        <v>0.16527283182180436</v>
      </c>
      <c r="BM16" s="13">
        <v>0.17770116389079318</v>
      </c>
      <c r="BN16" s="13">
        <v>4.0826993437481848E-2</v>
      </c>
      <c r="BO16" s="13">
        <v>-4.9082891154601953E-2</v>
      </c>
      <c r="BP16" s="13">
        <v>-2.2042792306029825E-2</v>
      </c>
      <c r="BQ16" s="13">
        <v>8.4015269824744054E-2</v>
      </c>
      <c r="BR16" s="13">
        <v>0.14279348375652354</v>
      </c>
      <c r="BS16" s="13">
        <v>0.16201882179776922</v>
      </c>
      <c r="BT16" s="13">
        <v>0.1901598380008139</v>
      </c>
      <c r="BU16" s="13">
        <v>0.30200379971146868</v>
      </c>
      <c r="BV16" s="13">
        <v>0.22268264585016936</v>
      </c>
      <c r="BW16" s="13">
        <v>0.21703747113938529</v>
      </c>
    </row>
    <row r="17" spans="1:75" s="5" customFormat="1" ht="12.75" x14ac:dyDescent="0.2">
      <c r="A17" s="9"/>
      <c r="B17" s="11" t="s">
        <v>2</v>
      </c>
      <c r="C17" s="12">
        <v>99912</v>
      </c>
      <c r="D17" s="12">
        <v>94248</v>
      </c>
      <c r="E17" s="12">
        <v>69185</v>
      </c>
      <c r="F17" s="12">
        <v>48457</v>
      </c>
      <c r="G17" s="12">
        <v>49891</v>
      </c>
      <c r="H17" s="12">
        <v>51476</v>
      </c>
      <c r="I17" s="12">
        <v>41307</v>
      </c>
      <c r="J17" s="12">
        <v>42455</v>
      </c>
      <c r="K17" s="12">
        <v>54601</v>
      </c>
      <c r="L17" s="12">
        <v>62510</v>
      </c>
      <c r="M17" s="12">
        <v>38184</v>
      </c>
      <c r="N17" s="12">
        <v>22582</v>
      </c>
      <c r="O17" s="12">
        <v>20575</v>
      </c>
      <c r="P17" s="12">
        <v>31772</v>
      </c>
      <c r="Q17" s="12">
        <v>-34677</v>
      </c>
      <c r="R17" s="12">
        <v>-2193</v>
      </c>
      <c r="S17" s="12">
        <v>-20814</v>
      </c>
      <c r="T17" s="12">
        <v>-25754</v>
      </c>
      <c r="U17" s="12">
        <v>-116491</v>
      </c>
      <c r="V17" s="12">
        <v>-72216</v>
      </c>
      <c r="W17" s="12">
        <v>-41742</v>
      </c>
      <c r="X17" s="12">
        <v>7592</v>
      </c>
      <c r="Y17" s="12">
        <v>-6751</v>
      </c>
      <c r="Z17" s="12">
        <v>-5662</v>
      </c>
      <c r="AA17" s="12">
        <v>-6829</v>
      </c>
      <c r="AB17" s="12">
        <v>-17324</v>
      </c>
      <c r="AC17" s="12">
        <v>-70436</v>
      </c>
      <c r="AD17" s="12">
        <v>-60371</v>
      </c>
      <c r="AE17" s="12">
        <v>-33824</v>
      </c>
      <c r="AF17" s="12">
        <v>-2433</v>
      </c>
      <c r="AG17" s="12">
        <v>-25318</v>
      </c>
      <c r="AH17" s="12">
        <v>-35571</v>
      </c>
      <c r="AI17" s="12">
        <v>-25583</v>
      </c>
      <c r="AJ17" s="12">
        <v>-23985</v>
      </c>
      <c r="AK17" s="12">
        <v>-2836</v>
      </c>
      <c r="AL17" s="12">
        <v>-7221</v>
      </c>
      <c r="AM17" s="12">
        <v>7980</v>
      </c>
      <c r="AN17" s="12">
        <v>-3800</v>
      </c>
      <c r="AO17" s="12">
        <v>-23456</v>
      </c>
      <c r="AP17" s="12">
        <v>-44824</v>
      </c>
      <c r="AQ17" s="12">
        <v>-29190</v>
      </c>
      <c r="AR17" s="12">
        <v>-91922</v>
      </c>
      <c r="AS17" s="12">
        <v>-171056</v>
      </c>
      <c r="AT17" s="12">
        <v>-270543</v>
      </c>
      <c r="AU17" s="12">
        <v>-235979</v>
      </c>
      <c r="AV17" s="12">
        <v>-387476</v>
      </c>
      <c r="AW17" s="12">
        <v>-381494</v>
      </c>
      <c r="AX17" s="12">
        <v>-74693</v>
      </c>
      <c r="AY17" s="12">
        <v>-103480</v>
      </c>
      <c r="AZ17" s="12">
        <v>-110779</v>
      </c>
      <c r="BA17" s="12">
        <v>-152443</v>
      </c>
      <c r="BB17" s="12">
        <v>-171086</v>
      </c>
      <c r="BC17" s="12">
        <v>-147263</v>
      </c>
      <c r="BD17" s="12">
        <v>-114091</v>
      </c>
      <c r="BE17" s="12">
        <v>-112992</v>
      </c>
      <c r="BF17" s="12">
        <v>-159749</v>
      </c>
      <c r="BG17" s="12">
        <v>-173427</v>
      </c>
      <c r="BH17" s="12">
        <f>+[71]ENDIVIDAMENTO!BH31</f>
        <v>-225112</v>
      </c>
      <c r="BI17" s="12">
        <v>48457</v>
      </c>
      <c r="BJ17" s="12">
        <v>42455</v>
      </c>
      <c r="BK17" s="12">
        <v>22582</v>
      </c>
      <c r="BL17" s="12">
        <v>-2193</v>
      </c>
      <c r="BM17" s="12">
        <v>-72216</v>
      </c>
      <c r="BN17" s="12">
        <v>-5662</v>
      </c>
      <c r="BO17" s="12">
        <v>-60371</v>
      </c>
      <c r="BP17" s="12">
        <v>-35571</v>
      </c>
      <c r="BQ17" s="12">
        <v>-7221</v>
      </c>
      <c r="BR17" s="12">
        <v>-44824</v>
      </c>
      <c r="BS17" s="12">
        <v>-270543</v>
      </c>
      <c r="BT17" s="12">
        <v>-74693</v>
      </c>
      <c r="BU17" s="12">
        <v>-171086</v>
      </c>
      <c r="BV17" s="12">
        <v>-159749</v>
      </c>
      <c r="BW17" s="12">
        <v>-225112</v>
      </c>
    </row>
    <row r="18" spans="1:75" s="5" customFormat="1" ht="12.75" x14ac:dyDescent="0.2">
      <c r="A18" s="9"/>
      <c r="B18" s="11" t="s">
        <v>1</v>
      </c>
      <c r="C18" s="10">
        <v>64809</v>
      </c>
      <c r="D18" s="10">
        <v>68514</v>
      </c>
      <c r="E18" s="10">
        <v>101852</v>
      </c>
      <c r="F18" s="10">
        <v>116025</v>
      </c>
      <c r="G18" s="10">
        <v>108323</v>
      </c>
      <c r="H18" s="10">
        <v>102845</v>
      </c>
      <c r="I18" s="10">
        <v>138199</v>
      </c>
      <c r="J18" s="10">
        <v>167711</v>
      </c>
      <c r="K18" s="10">
        <v>149074</v>
      </c>
      <c r="L18" s="10">
        <v>125470</v>
      </c>
      <c r="M18" s="10">
        <v>97538</v>
      </c>
      <c r="N18" s="10">
        <v>111171</v>
      </c>
      <c r="O18" s="10">
        <v>-107349</v>
      </c>
      <c r="P18" s="10">
        <v>-92560</v>
      </c>
      <c r="Q18" s="10">
        <v>-153580</v>
      </c>
      <c r="R18" s="10">
        <v>-117999</v>
      </c>
      <c r="S18" s="10">
        <v>-138683</v>
      </c>
      <c r="T18" s="10">
        <v>-131958</v>
      </c>
      <c r="U18" s="10">
        <v>-217697</v>
      </c>
      <c r="V18" s="10">
        <v>-178611</v>
      </c>
      <c r="W18" s="10">
        <v>-140840</v>
      </c>
      <c r="X18" s="10">
        <v>-89897</v>
      </c>
      <c r="Y18" s="10">
        <v>-121236</v>
      </c>
      <c r="Z18" s="10">
        <v>-109666</v>
      </c>
      <c r="AA18" s="10">
        <v>-123249</v>
      </c>
      <c r="AB18" s="10">
        <v>-111395</v>
      </c>
      <c r="AC18" s="10">
        <v>-187808</v>
      </c>
      <c r="AD18" s="10">
        <v>-178598</v>
      </c>
      <c r="AE18" s="10">
        <v>-141900</v>
      </c>
      <c r="AF18" s="10">
        <v>-101749</v>
      </c>
      <c r="AG18" s="10">
        <v>-118919</v>
      </c>
      <c r="AH18" s="10">
        <v>-115082</v>
      </c>
      <c r="AI18" s="10">
        <v>-92411</v>
      </c>
      <c r="AJ18" s="10">
        <v>-109569</v>
      </c>
      <c r="AK18" s="10">
        <v>-70973</v>
      </c>
      <c r="AL18" s="10">
        <v>-72743</v>
      </c>
      <c r="AM18" s="10">
        <v>-55574</v>
      </c>
      <c r="AN18" s="10">
        <v>-64847</v>
      </c>
      <c r="AO18" s="10">
        <v>-66198</v>
      </c>
      <c r="AP18" s="10">
        <v>-84890</v>
      </c>
      <c r="AQ18" s="10">
        <v>-81275</v>
      </c>
      <c r="AR18" s="10">
        <v>-143546</v>
      </c>
      <c r="AS18" s="10">
        <v>-221922</v>
      </c>
      <c r="AT18" s="10">
        <v>-281514</v>
      </c>
      <c r="AU18" s="10">
        <v>-245454</v>
      </c>
      <c r="AV18" s="10">
        <v>-395454</v>
      </c>
      <c r="AW18" s="10">
        <v>-438852</v>
      </c>
      <c r="AX18" s="10">
        <v>-131818</v>
      </c>
      <c r="AY18" s="10">
        <v>-160701</v>
      </c>
      <c r="AZ18" s="10">
        <v>-270482</v>
      </c>
      <c r="BA18" s="10">
        <v>298654</v>
      </c>
      <c r="BB18" s="10">
        <v>337877</v>
      </c>
      <c r="BC18" s="10">
        <v>318573</v>
      </c>
      <c r="BD18" s="10">
        <v>266530</v>
      </c>
      <c r="BE18" s="10">
        <v>320036</v>
      </c>
      <c r="BF18" s="10">
        <v>355235</v>
      </c>
      <c r="BG18" s="10">
        <v>319722</v>
      </c>
      <c r="BH18" s="10">
        <f>+[71]ENDIVIDAMENTO!BH30</f>
        <v>513442</v>
      </c>
      <c r="BI18" s="10">
        <v>116025</v>
      </c>
      <c r="BJ18" s="10">
        <v>167711</v>
      </c>
      <c r="BK18" s="10">
        <v>111171</v>
      </c>
      <c r="BL18" s="10">
        <v>-117999</v>
      </c>
      <c r="BM18" s="10">
        <v>-178611</v>
      </c>
      <c r="BN18" s="10">
        <v>-109666</v>
      </c>
      <c r="BO18" s="10">
        <v>-178598</v>
      </c>
      <c r="BP18" s="10">
        <v>-115082</v>
      </c>
      <c r="BQ18" s="10">
        <v>-72743</v>
      </c>
      <c r="BR18" s="10">
        <v>-84890</v>
      </c>
      <c r="BS18" s="10">
        <v>-281514</v>
      </c>
      <c r="BT18" s="10">
        <v>131818</v>
      </c>
      <c r="BU18" s="10">
        <v>337877</v>
      </c>
      <c r="BV18" s="10">
        <v>355235</v>
      </c>
      <c r="BW18" s="10">
        <v>513442</v>
      </c>
    </row>
    <row r="19" spans="1:75" s="5" customFormat="1" ht="12.75" x14ac:dyDescent="0.2">
      <c r="A19" s="9"/>
      <c r="B19" s="11" t="s">
        <v>0</v>
      </c>
      <c r="C19" s="10">
        <v>3657</v>
      </c>
      <c r="D19" s="10">
        <v>6614</v>
      </c>
      <c r="E19" s="10">
        <v>10280</v>
      </c>
      <c r="F19" s="10">
        <v>14816</v>
      </c>
      <c r="G19" s="10">
        <v>2945</v>
      </c>
      <c r="H19" s="10">
        <v>8504</v>
      </c>
      <c r="I19" s="10">
        <v>13370</v>
      </c>
      <c r="J19" s="10">
        <v>21532</v>
      </c>
      <c r="K19" s="10">
        <v>2325</v>
      </c>
      <c r="L19" s="10">
        <v>6893</v>
      </c>
      <c r="M19" s="10">
        <v>18979</v>
      </c>
      <c r="N19" s="10">
        <v>26940</v>
      </c>
      <c r="O19" s="10">
        <v>4950</v>
      </c>
      <c r="P19" s="10">
        <v>11724</v>
      </c>
      <c r="Q19" s="10">
        <v>20385</v>
      </c>
      <c r="R19" s="10">
        <v>28064</v>
      </c>
      <c r="S19" s="10">
        <v>17006</v>
      </c>
      <c r="T19" s="10">
        <v>27683</v>
      </c>
      <c r="U19" s="10">
        <v>37724</v>
      </c>
      <c r="V19" s="10">
        <v>64703</v>
      </c>
      <c r="W19" s="10">
        <v>9045</v>
      </c>
      <c r="X19" s="10">
        <v>16625</v>
      </c>
      <c r="Y19" s="10">
        <v>36326</v>
      </c>
      <c r="Z19" s="10">
        <v>47310</v>
      </c>
      <c r="AA19" s="10">
        <v>5424</v>
      </c>
      <c r="AB19" s="10">
        <v>7938</v>
      </c>
      <c r="AC19" s="10">
        <v>10443</v>
      </c>
      <c r="AD19" s="10">
        <v>13128</v>
      </c>
      <c r="AE19" s="10">
        <v>4144</v>
      </c>
      <c r="AF19" s="10">
        <v>9535</v>
      </c>
      <c r="AG19" s="10">
        <v>14994</v>
      </c>
      <c r="AH19" s="10">
        <v>17991</v>
      </c>
      <c r="AI19" s="10">
        <v>3657</v>
      </c>
      <c r="AJ19" s="10">
        <v>6875</v>
      </c>
      <c r="AK19" s="10">
        <v>9277</v>
      </c>
      <c r="AL19" s="10">
        <v>11004</v>
      </c>
      <c r="AM19" s="10">
        <v>4101</v>
      </c>
      <c r="AN19" s="10">
        <v>5561</v>
      </c>
      <c r="AO19" s="10">
        <v>8213</v>
      </c>
      <c r="AP19" s="10">
        <v>13199</v>
      </c>
      <c r="AQ19" s="10">
        <v>1940</v>
      </c>
      <c r="AR19" s="10">
        <v>3912</v>
      </c>
      <c r="AS19" s="10">
        <v>6897</v>
      </c>
      <c r="AT19" s="10">
        <v>11850</v>
      </c>
      <c r="AU19" s="10">
        <v>12028</v>
      </c>
      <c r="AV19" s="10">
        <v>18631</v>
      </c>
      <c r="AW19" s="10">
        <v>25687</v>
      </c>
      <c r="AX19" s="10">
        <v>39922</v>
      </c>
      <c r="AY19" s="10">
        <v>7473.7969999999996</v>
      </c>
      <c r="AZ19" s="10">
        <v>19146</v>
      </c>
      <c r="BA19" s="10">
        <v>31110</v>
      </c>
      <c r="BB19" s="10">
        <v>55967</v>
      </c>
      <c r="BC19" s="10">
        <v>29445</v>
      </c>
      <c r="BD19" s="10">
        <v>24176</v>
      </c>
      <c r="BE19" s="10">
        <v>53621</v>
      </c>
      <c r="BF19" s="10">
        <v>75366</v>
      </c>
      <c r="BG19" s="10">
        <v>7173</v>
      </c>
      <c r="BH19" s="10">
        <f>-'[71]DFC '!BH50-SUM($BG$19:BG19)</f>
        <v>8384</v>
      </c>
      <c r="BI19" s="10">
        <v>14816</v>
      </c>
      <c r="BJ19" s="10">
        <v>21532</v>
      </c>
      <c r="BK19" s="10">
        <v>26940</v>
      </c>
      <c r="BL19" s="10">
        <v>28064</v>
      </c>
      <c r="BM19" s="10">
        <v>64703</v>
      </c>
      <c r="BN19" s="10">
        <v>47310</v>
      </c>
      <c r="BO19" s="10">
        <v>13128</v>
      </c>
      <c r="BP19" s="10">
        <v>17991</v>
      </c>
      <c r="BQ19" s="10">
        <v>11004</v>
      </c>
      <c r="BR19" s="10">
        <v>13199</v>
      </c>
      <c r="BS19" s="10">
        <v>11850</v>
      </c>
      <c r="BT19" s="10">
        <v>39922</v>
      </c>
      <c r="BU19" s="10">
        <v>55967</v>
      </c>
      <c r="BV19" s="10">
        <v>75366</v>
      </c>
      <c r="BW19" s="10">
        <v>15557</v>
      </c>
    </row>
    <row r="20" spans="1:75" s="5" customFormat="1" ht="15.75" thickBot="1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 s="5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5" customFormat="1" x14ac:dyDescent="0.25">
      <c r="A22" s="4"/>
      <c r="B22" s="2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75" x14ac:dyDescent="0.25">
      <c r="BG23" s="3" t="s">
        <v>249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CB08-C96C-494D-9CC3-E9A5AB3F14C6}">
  <sheetPr>
    <tabColor theme="3" tint="-0.249977111117893"/>
    <pageSetUpPr fitToPage="1"/>
  </sheetPr>
  <dimension ref="B1:JB83"/>
  <sheetViews>
    <sheetView showGridLines="0" zoomScaleNormal="100" workbookViewId="0">
      <pane xSplit="54" ySplit="4" topLeftCell="BC5" activePane="bottomRight" state="frozen"/>
      <selection pane="topRight" activeCell="BC1" sqref="BC1"/>
      <selection pane="bottomLeft" activeCell="A5" sqref="A5"/>
      <selection pane="bottomRight" activeCell="BW1" sqref="BW1:BW1048576"/>
    </sheetView>
  </sheetViews>
  <sheetFormatPr defaultColWidth="9.140625" defaultRowHeight="12.75" x14ac:dyDescent="0.2"/>
  <cols>
    <col min="1" max="1" width="7.5703125" style="96" customWidth="1"/>
    <col min="2" max="2" width="60.7109375" style="98" customWidth="1"/>
    <col min="3" max="12" width="9.28515625" style="96" hidden="1" customWidth="1"/>
    <col min="13" max="47" width="8.7109375" style="96" hidden="1" customWidth="1"/>
    <col min="48" max="54" width="10.28515625" style="96" hidden="1" customWidth="1"/>
    <col min="55" max="58" width="10.28515625" style="96" bestFit="1" customWidth="1"/>
    <col min="59" max="60" width="10.28515625" style="96" customWidth="1"/>
    <col min="61" max="62" width="9.28515625" style="97" hidden="1" customWidth="1"/>
    <col min="63" max="63" width="8.7109375" style="97" hidden="1" customWidth="1"/>
    <col min="64" max="71" width="8.7109375" style="96" hidden="1" customWidth="1"/>
    <col min="72" max="75" width="10.28515625" style="97" bestFit="1" customWidth="1"/>
    <col min="76" max="16384" width="9.140625" style="96"/>
  </cols>
  <sheetData>
    <row r="1" spans="2:262" ht="15" customHeight="1" x14ac:dyDescent="0.2"/>
    <row r="2" spans="2:262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2:26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</row>
    <row r="4" spans="2:262" ht="12.75" customHeight="1" x14ac:dyDescent="0.2">
      <c r="B4" s="27" t="s">
        <v>196</v>
      </c>
      <c r="C4" s="26" t="s">
        <v>67</v>
      </c>
      <c r="D4" s="26" t="s">
        <v>66</v>
      </c>
      <c r="E4" s="26" t="s">
        <v>65</v>
      </c>
      <c r="F4" s="26" t="s">
        <v>64</v>
      </c>
      <c r="G4" s="26" t="s">
        <v>63</v>
      </c>
      <c r="H4" s="26" t="s">
        <v>62</v>
      </c>
      <c r="I4" s="26" t="s">
        <v>61</v>
      </c>
      <c r="J4" s="26" t="s">
        <v>60</v>
      </c>
      <c r="K4" s="26" t="s">
        <v>59</v>
      </c>
      <c r="L4" s="26" t="s">
        <v>58</v>
      </c>
      <c r="M4" s="26" t="s">
        <v>57</v>
      </c>
      <c r="N4" s="26" t="s">
        <v>56</v>
      </c>
      <c r="O4" s="26" t="s">
        <v>55</v>
      </c>
      <c r="P4" s="26" t="s">
        <v>54</v>
      </c>
      <c r="Q4" s="26" t="s">
        <v>53</v>
      </c>
      <c r="R4" s="26" t="s">
        <v>52</v>
      </c>
      <c r="S4" s="26" t="s">
        <v>51</v>
      </c>
      <c r="T4" s="26" t="s">
        <v>50</v>
      </c>
      <c r="U4" s="26" t="s">
        <v>49</v>
      </c>
      <c r="V4" s="26" t="s">
        <v>48</v>
      </c>
      <c r="W4" s="26" t="s">
        <v>47</v>
      </c>
      <c r="X4" s="26" t="s">
        <v>46</v>
      </c>
      <c r="Y4" s="26" t="s">
        <v>45</v>
      </c>
      <c r="Z4" s="26" t="s">
        <v>44</v>
      </c>
      <c r="AA4" s="26" t="s">
        <v>43</v>
      </c>
      <c r="AB4" s="26" t="s">
        <v>42</v>
      </c>
      <c r="AC4" s="26" t="s">
        <v>41</v>
      </c>
      <c r="AD4" s="26" t="s">
        <v>40</v>
      </c>
      <c r="AE4" s="26" t="s">
        <v>39</v>
      </c>
      <c r="AF4" s="26" t="s">
        <v>38</v>
      </c>
      <c r="AG4" s="26" t="s">
        <v>37</v>
      </c>
      <c r="AH4" s="26" t="s">
        <v>36</v>
      </c>
      <c r="AI4" s="26" t="s">
        <v>35</v>
      </c>
      <c r="AJ4" s="26" t="s">
        <v>34</v>
      </c>
      <c r="AK4" s="26" t="s">
        <v>33</v>
      </c>
      <c r="AL4" s="26" t="s">
        <v>32</v>
      </c>
      <c r="AM4" s="26" t="s">
        <v>31</v>
      </c>
      <c r="AN4" s="26" t="s">
        <v>30</v>
      </c>
      <c r="AO4" s="26" t="s">
        <v>29</v>
      </c>
      <c r="AP4" s="26" t="s">
        <v>28</v>
      </c>
      <c r="AQ4" s="26" t="s">
        <v>27</v>
      </c>
      <c r="AR4" s="26" t="s">
        <v>26</v>
      </c>
      <c r="AS4" s="26" t="s">
        <v>25</v>
      </c>
      <c r="AT4" s="26" t="s">
        <v>24</v>
      </c>
      <c r="AU4" s="26" t="s">
        <v>23</v>
      </c>
      <c r="AV4" s="26" t="s">
        <v>22</v>
      </c>
      <c r="AW4" s="26" t="s">
        <v>21</v>
      </c>
      <c r="AX4" s="26" t="s">
        <v>20</v>
      </c>
      <c r="AY4" s="26" t="s">
        <v>19</v>
      </c>
      <c r="AZ4" s="26" t="s">
        <v>18</v>
      </c>
      <c r="BA4" s="26" t="s">
        <v>17</v>
      </c>
      <c r="BB4" s="26" t="s">
        <v>16</v>
      </c>
      <c r="BC4" s="26" t="s">
        <v>15</v>
      </c>
      <c r="BD4" s="26" t="s">
        <v>14</v>
      </c>
      <c r="BE4" s="26" t="s">
        <v>13</v>
      </c>
      <c r="BF4" s="26" t="s">
        <v>12</v>
      </c>
      <c r="BG4" s="26" t="s">
        <v>248</v>
      </c>
      <c r="BH4" s="26" t="s">
        <v>251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</row>
    <row r="5" spans="2:262" x14ac:dyDescent="0.2">
      <c r="B5" s="106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262" x14ac:dyDescent="0.2">
      <c r="B6" s="24" t="s">
        <v>11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7"/>
      <c r="BJ6" s="107"/>
      <c r="BK6" s="107"/>
      <c r="BL6" s="108"/>
      <c r="BM6" s="108"/>
      <c r="BN6" s="108"/>
      <c r="BO6" s="108"/>
      <c r="BP6" s="108"/>
      <c r="BQ6" s="108"/>
      <c r="BR6" s="108"/>
      <c r="BS6" s="108"/>
      <c r="BT6" s="107"/>
      <c r="BU6" s="107"/>
      <c r="BV6" s="107"/>
      <c r="BW6" s="107"/>
    </row>
    <row r="7" spans="2:262" x14ac:dyDescent="0.2">
      <c r="B7" s="106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4"/>
      <c r="BJ7" s="104"/>
      <c r="BK7" s="104"/>
      <c r="BL7" s="105"/>
      <c r="BM7" s="105"/>
      <c r="BN7" s="105"/>
      <c r="BO7" s="105"/>
      <c r="BP7" s="105"/>
      <c r="BQ7" s="105"/>
      <c r="BR7" s="105"/>
      <c r="BS7" s="105"/>
      <c r="BT7" s="104"/>
      <c r="BU7" s="104"/>
      <c r="BV7" s="104"/>
      <c r="BW7" s="104"/>
    </row>
    <row r="8" spans="2:262" x14ac:dyDescent="0.2">
      <c r="B8" s="100" t="s">
        <v>195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</row>
    <row r="9" spans="2:262" ht="3" customHeight="1" x14ac:dyDescent="0.2"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BI9" s="96"/>
      <c r="BJ9" s="96"/>
      <c r="BK9" s="96"/>
      <c r="BL9" s="96">
        <v>0</v>
      </c>
      <c r="BM9" s="96">
        <v>0</v>
      </c>
      <c r="BN9" s="96">
        <v>0</v>
      </c>
      <c r="BO9" s="96">
        <v>0</v>
      </c>
      <c r="BP9" s="96">
        <v>0</v>
      </c>
      <c r="BR9" s="96">
        <v>0</v>
      </c>
      <c r="BT9" s="96"/>
      <c r="BU9" s="96"/>
      <c r="BV9" s="96"/>
      <c r="BW9" s="96"/>
    </row>
    <row r="10" spans="2:262" x14ac:dyDescent="0.2">
      <c r="B10" s="37" t="s">
        <v>180</v>
      </c>
      <c r="C10" s="36">
        <v>230434</v>
      </c>
      <c r="D10" s="36">
        <v>214631</v>
      </c>
      <c r="E10" s="36">
        <v>246123</v>
      </c>
      <c r="F10" s="36">
        <v>230434</v>
      </c>
      <c r="G10" s="36">
        <v>217523</v>
      </c>
      <c r="H10" s="36">
        <v>217384</v>
      </c>
      <c r="I10" s="36">
        <v>287096</v>
      </c>
      <c r="J10" s="36">
        <v>325067</v>
      </c>
      <c r="K10" s="36">
        <v>295974</v>
      </c>
      <c r="L10" s="36">
        <v>287486</v>
      </c>
      <c r="M10" s="36">
        <v>263028</v>
      </c>
      <c r="N10" s="36">
        <v>261648</v>
      </c>
      <c r="O10" s="36">
        <v>252731</v>
      </c>
      <c r="P10" s="36">
        <v>270077</v>
      </c>
      <c r="Q10" s="36">
        <v>331820</v>
      </c>
      <c r="R10" s="36">
        <v>327238</v>
      </c>
      <c r="S10" s="36">
        <v>355274</v>
      </c>
      <c r="T10" s="36">
        <v>347721</v>
      </c>
      <c r="U10" s="36">
        <v>467740</v>
      </c>
      <c r="V10" s="36">
        <v>411536</v>
      </c>
      <c r="W10" s="36">
        <v>431522</v>
      </c>
      <c r="X10" s="36">
        <v>388077</v>
      </c>
      <c r="Y10" s="36">
        <v>372173</v>
      </c>
      <c r="Z10" s="36">
        <v>363849</v>
      </c>
      <c r="AA10" s="36">
        <v>321738</v>
      </c>
      <c r="AB10" s="36">
        <v>287850</v>
      </c>
      <c r="AC10" s="36">
        <v>314120</v>
      </c>
      <c r="AD10" s="36">
        <v>315828</v>
      </c>
      <c r="AE10" s="36">
        <v>279417</v>
      </c>
      <c r="AF10" s="36">
        <v>296231</v>
      </c>
      <c r="AG10" s="36">
        <v>316364</v>
      </c>
      <c r="AH10" s="36">
        <v>304324</v>
      </c>
      <c r="AI10" s="36">
        <v>249947</v>
      </c>
      <c r="AJ10" s="36">
        <v>237347</v>
      </c>
      <c r="AK10" s="36">
        <v>281879</v>
      </c>
      <c r="AL10" s="36">
        <v>316234</v>
      </c>
      <c r="AM10" s="36">
        <v>286092</v>
      </c>
      <c r="AN10" s="36">
        <v>308422</v>
      </c>
      <c r="AO10" s="36">
        <v>318769</v>
      </c>
      <c r="AP10" s="36">
        <v>303267</v>
      </c>
      <c r="AQ10" s="36">
        <v>291428</v>
      </c>
      <c r="AR10" s="36">
        <v>341086</v>
      </c>
      <c r="AS10" s="36">
        <v>461350</v>
      </c>
      <c r="AT10" s="36">
        <v>550039</v>
      </c>
      <c r="AU10" s="36">
        <v>554106</v>
      </c>
      <c r="AV10" s="36">
        <v>745659</v>
      </c>
      <c r="AW10" s="36">
        <v>942380</v>
      </c>
      <c r="AX10" s="36">
        <v>622329</v>
      </c>
      <c r="AY10" s="36">
        <v>665048</v>
      </c>
      <c r="AZ10" s="36">
        <v>874726</v>
      </c>
      <c r="BA10" s="36">
        <v>944675</v>
      </c>
      <c r="BB10" s="36">
        <v>912707</v>
      </c>
      <c r="BC10" s="36">
        <v>855826</v>
      </c>
      <c r="BD10" s="36">
        <v>776948</v>
      </c>
      <c r="BE10" s="36">
        <v>928480</v>
      </c>
      <c r="BF10" s="36">
        <v>981908</v>
      </c>
      <c r="BG10" s="36">
        <f>SUM(BG11:BG26)</f>
        <v>915935</v>
      </c>
      <c r="BH10" s="36">
        <f>SUM(BH11:BH26)</f>
        <v>1044113</v>
      </c>
      <c r="BI10" s="36">
        <v>230434</v>
      </c>
      <c r="BJ10" s="36">
        <v>325067</v>
      </c>
      <c r="BK10" s="36">
        <v>261648</v>
      </c>
      <c r="BL10" s="36">
        <v>327238</v>
      </c>
      <c r="BM10" s="36">
        <v>411536</v>
      </c>
      <c r="BN10" s="36">
        <v>363849</v>
      </c>
      <c r="BO10" s="36">
        <v>315828</v>
      </c>
      <c r="BP10" s="36">
        <v>304324</v>
      </c>
      <c r="BQ10" s="36">
        <v>316234</v>
      </c>
      <c r="BR10" s="36">
        <v>303267</v>
      </c>
      <c r="BS10" s="36">
        <v>550039</v>
      </c>
      <c r="BT10" s="36">
        <v>622329</v>
      </c>
      <c r="BU10" s="36">
        <v>912707</v>
      </c>
      <c r="BV10" s="36">
        <v>981908</v>
      </c>
      <c r="BW10" s="36">
        <v>1044113</v>
      </c>
    </row>
    <row r="11" spans="2:262" x14ac:dyDescent="0.2">
      <c r="B11" s="98" t="s">
        <v>194</v>
      </c>
      <c r="C11" s="99">
        <v>116025</v>
      </c>
      <c r="D11" s="99">
        <v>68514</v>
      </c>
      <c r="E11" s="99">
        <v>101852</v>
      </c>
      <c r="F11" s="99">
        <v>116025</v>
      </c>
      <c r="G11" s="99">
        <v>108323</v>
      </c>
      <c r="H11" s="99">
        <v>102845</v>
      </c>
      <c r="I11" s="99">
        <v>138199</v>
      </c>
      <c r="J11" s="99">
        <v>167711</v>
      </c>
      <c r="K11" s="99">
        <v>149074</v>
      </c>
      <c r="L11" s="99">
        <v>125470</v>
      </c>
      <c r="M11" s="99">
        <v>97538</v>
      </c>
      <c r="N11" s="99">
        <v>61100</v>
      </c>
      <c r="O11" s="99">
        <v>15938</v>
      </c>
      <c r="P11" s="99">
        <v>4743</v>
      </c>
      <c r="Q11" s="99">
        <v>58497</v>
      </c>
      <c r="R11" s="99">
        <v>10746</v>
      </c>
      <c r="S11" s="99">
        <v>5966</v>
      </c>
      <c r="T11" s="99">
        <v>9210</v>
      </c>
      <c r="U11" s="99">
        <v>39787</v>
      </c>
      <c r="V11" s="99">
        <v>11013</v>
      </c>
      <c r="W11" s="99">
        <v>27231</v>
      </c>
      <c r="X11" s="99">
        <v>12584</v>
      </c>
      <c r="Y11" s="99">
        <v>9012</v>
      </c>
      <c r="Z11" s="99">
        <v>9511</v>
      </c>
      <c r="AA11" s="99">
        <v>17646</v>
      </c>
      <c r="AB11" s="99">
        <v>8267</v>
      </c>
      <c r="AC11" s="99">
        <v>22072</v>
      </c>
      <c r="AD11" s="99">
        <v>21790</v>
      </c>
      <c r="AE11" s="99">
        <v>15462</v>
      </c>
      <c r="AF11" s="99">
        <v>18800</v>
      </c>
      <c r="AG11" s="99">
        <v>21979</v>
      </c>
      <c r="AH11" s="99">
        <v>14424</v>
      </c>
      <c r="AI11" s="99">
        <v>11826</v>
      </c>
      <c r="AJ11" s="99">
        <v>6790</v>
      </c>
      <c r="AK11" s="99">
        <v>8153</v>
      </c>
      <c r="AL11" s="99">
        <v>6803</v>
      </c>
      <c r="AM11" s="99">
        <v>17395</v>
      </c>
      <c r="AN11" s="99">
        <v>22746</v>
      </c>
      <c r="AO11" s="99">
        <v>19105</v>
      </c>
      <c r="AP11" s="99">
        <v>38443</v>
      </c>
      <c r="AQ11" s="99">
        <v>67348</v>
      </c>
      <c r="AR11" s="99">
        <v>125618</v>
      </c>
      <c r="AS11" s="99">
        <v>203911</v>
      </c>
      <c r="AT11" s="99">
        <v>260376</v>
      </c>
      <c r="AU11" s="99">
        <v>191886</v>
      </c>
      <c r="AV11" s="99">
        <v>313417</v>
      </c>
      <c r="AW11" s="99">
        <v>388277</v>
      </c>
      <c r="AX11" s="99">
        <v>131818</v>
      </c>
      <c r="AY11" s="99">
        <v>160701</v>
      </c>
      <c r="AZ11" s="99">
        <v>208545</v>
      </c>
      <c r="BA11" s="99">
        <v>200402</v>
      </c>
      <c r="BB11" s="99">
        <v>254454</v>
      </c>
      <c r="BC11" s="99">
        <v>199128</v>
      </c>
      <c r="BD11" s="99">
        <v>251482</v>
      </c>
      <c r="BE11" s="99">
        <v>313671</v>
      </c>
      <c r="BF11" s="99">
        <v>322923</v>
      </c>
      <c r="BG11" s="177">
        <v>319722</v>
      </c>
      <c r="BH11" s="99">
        <v>448442</v>
      </c>
      <c r="BI11" s="99">
        <v>116025</v>
      </c>
      <c r="BJ11" s="99">
        <v>167711</v>
      </c>
      <c r="BK11" s="99">
        <v>61100</v>
      </c>
      <c r="BL11" s="99">
        <v>10746</v>
      </c>
      <c r="BM11" s="99">
        <v>11013</v>
      </c>
      <c r="BN11" s="99">
        <v>9511</v>
      </c>
      <c r="BO11" s="99">
        <v>21790</v>
      </c>
      <c r="BP11" s="99">
        <v>14424</v>
      </c>
      <c r="BQ11" s="99">
        <v>6803</v>
      </c>
      <c r="BR11" s="99">
        <v>38443</v>
      </c>
      <c r="BS11" s="99">
        <v>260376</v>
      </c>
      <c r="BT11" s="99">
        <v>131818</v>
      </c>
      <c r="BU11" s="99">
        <v>254454</v>
      </c>
      <c r="BV11" s="99">
        <v>322923</v>
      </c>
      <c r="BW11" s="99">
        <v>448442</v>
      </c>
    </row>
    <row r="12" spans="2:262" x14ac:dyDescent="0.2">
      <c r="B12" s="98" t="s">
        <v>189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30848</v>
      </c>
      <c r="O12" s="99">
        <v>59365</v>
      </c>
      <c r="P12" s="99">
        <v>67893</v>
      </c>
      <c r="Q12" s="99">
        <v>74712</v>
      </c>
      <c r="R12" s="99">
        <v>83332</v>
      </c>
      <c r="S12" s="99">
        <v>75782</v>
      </c>
      <c r="T12" s="99">
        <v>75336</v>
      </c>
      <c r="U12" s="99">
        <v>117870</v>
      </c>
      <c r="V12" s="99">
        <v>103805</v>
      </c>
      <c r="W12" s="99">
        <v>88717</v>
      </c>
      <c r="X12" s="99">
        <v>62143</v>
      </c>
      <c r="Y12" s="99">
        <v>63342</v>
      </c>
      <c r="Z12" s="99">
        <v>70939</v>
      </c>
      <c r="AA12" s="99">
        <v>74231</v>
      </c>
      <c r="AB12" s="99">
        <v>72853</v>
      </c>
      <c r="AC12" s="99">
        <v>103165</v>
      </c>
      <c r="AD12" s="99">
        <v>100989</v>
      </c>
      <c r="AE12" s="99">
        <v>63003</v>
      </c>
      <c r="AF12" s="99">
        <v>40835</v>
      </c>
      <c r="AG12" s="99">
        <v>52207</v>
      </c>
      <c r="AH12" s="99">
        <v>79887</v>
      </c>
      <c r="AI12" s="99">
        <v>63839</v>
      </c>
      <c r="AJ12" s="99">
        <v>44759</v>
      </c>
      <c r="AK12" s="99">
        <v>40754</v>
      </c>
      <c r="AL12" s="99">
        <v>42142</v>
      </c>
      <c r="AM12" s="99">
        <v>12541</v>
      </c>
      <c r="AN12" s="99">
        <v>16065</v>
      </c>
      <c r="AO12" s="99">
        <v>38740</v>
      </c>
      <c r="AP12" s="99">
        <v>40688</v>
      </c>
      <c r="AQ12" s="99">
        <v>13927</v>
      </c>
      <c r="AR12" s="99">
        <v>6896</v>
      </c>
      <c r="AS12" s="99">
        <v>6917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/>
      <c r="BI12" s="99">
        <v>0</v>
      </c>
      <c r="BJ12" s="99">
        <v>0</v>
      </c>
      <c r="BK12" s="99">
        <v>30848</v>
      </c>
      <c r="BL12" s="99">
        <v>83332</v>
      </c>
      <c r="BM12" s="99">
        <v>103805</v>
      </c>
      <c r="BN12" s="99">
        <v>70939</v>
      </c>
      <c r="BO12" s="99">
        <v>100989</v>
      </c>
      <c r="BP12" s="99">
        <v>79887</v>
      </c>
      <c r="BQ12" s="99">
        <v>42142</v>
      </c>
      <c r="BR12" s="99">
        <v>40688</v>
      </c>
      <c r="BS12" s="99">
        <v>0</v>
      </c>
      <c r="BT12" s="99">
        <v>0</v>
      </c>
      <c r="BU12" s="99">
        <v>0</v>
      </c>
      <c r="BV12" s="99">
        <v>0</v>
      </c>
      <c r="BW12" s="99">
        <v>0</v>
      </c>
    </row>
    <row r="13" spans="2:262" x14ac:dyDescent="0.2">
      <c r="B13" s="98" t="s">
        <v>193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1207</v>
      </c>
      <c r="AN13" s="99">
        <v>1207</v>
      </c>
      <c r="AO13" s="99">
        <v>599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/>
      <c r="BI13" s="99">
        <v>0</v>
      </c>
      <c r="BJ13" s="99">
        <v>0</v>
      </c>
      <c r="BK13" s="99">
        <v>0</v>
      </c>
      <c r="BL13" s="99">
        <v>0</v>
      </c>
      <c r="BM13" s="99">
        <v>0</v>
      </c>
      <c r="BN13" s="99">
        <v>0</v>
      </c>
      <c r="BO13" s="99">
        <v>0</v>
      </c>
      <c r="BP13" s="99">
        <v>0</v>
      </c>
      <c r="BQ13" s="99">
        <v>0</v>
      </c>
      <c r="BR13" s="99">
        <v>0</v>
      </c>
      <c r="BS13" s="99">
        <v>0</v>
      </c>
      <c r="BT13" s="99">
        <v>0</v>
      </c>
      <c r="BU13" s="99">
        <v>0</v>
      </c>
      <c r="BV13" s="99">
        <v>0</v>
      </c>
      <c r="BW13" s="99">
        <v>0</v>
      </c>
    </row>
    <row r="14" spans="2:262" x14ac:dyDescent="0.2">
      <c r="B14" s="98" t="s">
        <v>111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9308</v>
      </c>
      <c r="K14" s="99">
        <v>9546</v>
      </c>
      <c r="L14" s="99">
        <v>9753</v>
      </c>
      <c r="M14" s="99">
        <v>9945</v>
      </c>
      <c r="N14" s="99">
        <v>9605</v>
      </c>
      <c r="O14" s="99">
        <v>9763</v>
      </c>
      <c r="P14" s="99">
        <v>9942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10726</v>
      </c>
      <c r="AC14" s="99">
        <v>11120</v>
      </c>
      <c r="AD14" s="99">
        <v>11142</v>
      </c>
      <c r="AE14" s="99">
        <v>20864</v>
      </c>
      <c r="AF14" s="99">
        <v>21410</v>
      </c>
      <c r="AG14" s="99">
        <v>11024</v>
      </c>
      <c r="AH14" s="99">
        <v>7332</v>
      </c>
      <c r="AI14" s="99">
        <v>5566</v>
      </c>
      <c r="AJ14" s="99">
        <v>5656</v>
      </c>
      <c r="AK14" s="99">
        <v>15867</v>
      </c>
      <c r="AL14" s="99">
        <v>15611</v>
      </c>
      <c r="AM14" s="99">
        <v>22417</v>
      </c>
      <c r="AN14" s="99">
        <v>22784</v>
      </c>
      <c r="AO14" s="99">
        <v>5687</v>
      </c>
      <c r="AP14" s="99">
        <v>5759</v>
      </c>
      <c r="AQ14" s="99">
        <v>0</v>
      </c>
      <c r="AR14" s="99">
        <v>11032</v>
      </c>
      <c r="AS14" s="99">
        <v>11094</v>
      </c>
      <c r="AT14" s="99">
        <v>0</v>
      </c>
      <c r="AU14" s="99">
        <v>13109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/>
      <c r="BI14" s="99">
        <v>0</v>
      </c>
      <c r="BJ14" s="99">
        <v>9308</v>
      </c>
      <c r="BK14" s="99">
        <v>9605</v>
      </c>
      <c r="BL14" s="99">
        <v>0</v>
      </c>
      <c r="BM14" s="99">
        <v>0</v>
      </c>
      <c r="BN14" s="99">
        <v>0</v>
      </c>
      <c r="BO14" s="99">
        <v>11142</v>
      </c>
      <c r="BP14" s="99">
        <v>7332</v>
      </c>
      <c r="BQ14" s="99">
        <v>15611</v>
      </c>
      <c r="BR14" s="99">
        <v>5759</v>
      </c>
      <c r="BS14" s="99">
        <v>0</v>
      </c>
      <c r="BT14" s="99">
        <v>0</v>
      </c>
      <c r="BU14" s="99">
        <v>0</v>
      </c>
      <c r="BV14" s="99">
        <v>0</v>
      </c>
      <c r="BW14" s="99">
        <v>0</v>
      </c>
    </row>
    <row r="15" spans="2:262" ht="12" customHeight="1" x14ac:dyDescent="0.2">
      <c r="B15" s="98" t="s">
        <v>110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21138</v>
      </c>
      <c r="AU15" s="99">
        <v>40459</v>
      </c>
      <c r="AV15" s="99">
        <v>82037</v>
      </c>
      <c r="AW15" s="99">
        <v>50575</v>
      </c>
      <c r="AX15" s="99"/>
      <c r="AY15" s="99">
        <v>0</v>
      </c>
      <c r="AZ15" s="99">
        <v>61937</v>
      </c>
      <c r="BA15" s="99">
        <v>98252</v>
      </c>
      <c r="BB15" s="99">
        <v>83423</v>
      </c>
      <c r="BC15" s="99">
        <v>119445</v>
      </c>
      <c r="BD15" s="99">
        <v>15048</v>
      </c>
      <c r="BE15" s="99">
        <v>6365</v>
      </c>
      <c r="BF15" s="99">
        <v>32312</v>
      </c>
      <c r="BG15" s="99">
        <v>0</v>
      </c>
      <c r="BH15" s="99">
        <v>65000</v>
      </c>
      <c r="BI15" s="99">
        <v>0</v>
      </c>
      <c r="BJ15" s="99">
        <v>0</v>
      </c>
      <c r="BK15" s="99">
        <v>0</v>
      </c>
      <c r="BL15" s="99">
        <v>0</v>
      </c>
      <c r="BM15" s="99">
        <v>0</v>
      </c>
      <c r="BN15" s="99">
        <v>0</v>
      </c>
      <c r="BO15" s="99">
        <v>0</v>
      </c>
      <c r="BP15" s="99">
        <v>0</v>
      </c>
      <c r="BQ15" s="99">
        <v>0</v>
      </c>
      <c r="BR15" s="99">
        <v>0</v>
      </c>
      <c r="BS15" s="99">
        <v>21138</v>
      </c>
      <c r="BT15" s="99">
        <v>0</v>
      </c>
      <c r="BU15" s="99">
        <v>83423</v>
      </c>
      <c r="BV15" s="99">
        <v>32312</v>
      </c>
      <c r="BW15" s="99">
        <v>65000</v>
      </c>
    </row>
    <row r="16" spans="2:262" x14ac:dyDescent="0.2">
      <c r="B16" s="102" t="s">
        <v>130</v>
      </c>
      <c r="C16" s="99">
        <v>32761</v>
      </c>
      <c r="D16" s="99">
        <v>52123</v>
      </c>
      <c r="E16" s="99">
        <v>41049</v>
      </c>
      <c r="F16" s="99">
        <v>32761</v>
      </c>
      <c r="G16" s="99">
        <v>16139</v>
      </c>
      <c r="H16" s="99">
        <v>29742</v>
      </c>
      <c r="I16" s="99">
        <v>54463</v>
      </c>
      <c r="J16" s="99">
        <v>49739</v>
      </c>
      <c r="K16" s="99">
        <v>44196</v>
      </c>
      <c r="L16" s="99">
        <v>45768</v>
      </c>
      <c r="M16" s="99">
        <v>31549</v>
      </c>
      <c r="N16" s="99">
        <v>50586</v>
      </c>
      <c r="O16" s="99">
        <v>62414</v>
      </c>
      <c r="P16" s="99">
        <v>53004</v>
      </c>
      <c r="Q16" s="99">
        <v>59358</v>
      </c>
      <c r="R16" s="99">
        <v>43430</v>
      </c>
      <c r="S16" s="99">
        <v>38647</v>
      </c>
      <c r="T16" s="99">
        <v>28699</v>
      </c>
      <c r="U16" s="99">
        <v>86400</v>
      </c>
      <c r="V16" s="99">
        <v>90557</v>
      </c>
      <c r="W16" s="99">
        <v>74335</v>
      </c>
      <c r="X16" s="99">
        <v>70963</v>
      </c>
      <c r="Y16" s="99">
        <v>87698</v>
      </c>
      <c r="Z16" s="99">
        <v>123614</v>
      </c>
      <c r="AA16" s="99">
        <v>84569</v>
      </c>
      <c r="AB16" s="99">
        <v>57572</v>
      </c>
      <c r="AC16" s="99">
        <v>49326</v>
      </c>
      <c r="AD16" s="99">
        <v>66154</v>
      </c>
      <c r="AE16" s="99">
        <v>36786</v>
      </c>
      <c r="AF16" s="99">
        <v>50364</v>
      </c>
      <c r="AG16" s="99">
        <v>59458</v>
      </c>
      <c r="AH16" s="99">
        <v>52769</v>
      </c>
      <c r="AI16" s="99">
        <v>26833</v>
      </c>
      <c r="AJ16" s="99">
        <v>15638</v>
      </c>
      <c r="AK16" s="99">
        <v>26164</v>
      </c>
      <c r="AL16" s="99">
        <v>54409</v>
      </c>
      <c r="AM16" s="99">
        <v>38856</v>
      </c>
      <c r="AN16" s="99">
        <v>50042</v>
      </c>
      <c r="AO16" s="99">
        <v>63140</v>
      </c>
      <c r="AP16" s="99">
        <v>66074</v>
      </c>
      <c r="AQ16" s="99">
        <v>64629</v>
      </c>
      <c r="AR16" s="99">
        <v>37587</v>
      </c>
      <c r="AS16" s="99">
        <v>56288</v>
      </c>
      <c r="AT16" s="99">
        <v>85002</v>
      </c>
      <c r="AU16" s="99">
        <v>90391</v>
      </c>
      <c r="AV16" s="99">
        <v>86694</v>
      </c>
      <c r="AW16" s="99">
        <v>104781</v>
      </c>
      <c r="AX16" s="99">
        <v>111228</v>
      </c>
      <c r="AY16" s="99">
        <v>120023</v>
      </c>
      <c r="AZ16" s="99">
        <v>160666</v>
      </c>
      <c r="BA16" s="99">
        <v>204135</v>
      </c>
      <c r="BB16" s="99">
        <v>189317</v>
      </c>
      <c r="BC16" s="99">
        <v>169856</v>
      </c>
      <c r="BD16" s="99">
        <v>147827</v>
      </c>
      <c r="BE16" s="99">
        <v>220750</v>
      </c>
      <c r="BF16" s="99">
        <v>308132</v>
      </c>
      <c r="BG16" s="99">
        <v>264293</v>
      </c>
      <c r="BH16" s="99">
        <v>183670</v>
      </c>
      <c r="BI16" s="99">
        <v>32761</v>
      </c>
      <c r="BJ16" s="99">
        <v>49739</v>
      </c>
      <c r="BK16" s="99">
        <v>50586</v>
      </c>
      <c r="BL16" s="99">
        <v>43430</v>
      </c>
      <c r="BM16" s="99">
        <v>90557</v>
      </c>
      <c r="BN16" s="99">
        <v>123614</v>
      </c>
      <c r="BO16" s="99">
        <v>66154</v>
      </c>
      <c r="BP16" s="99">
        <v>52769</v>
      </c>
      <c r="BQ16" s="99">
        <v>54409</v>
      </c>
      <c r="BR16" s="99">
        <v>66074</v>
      </c>
      <c r="BS16" s="99">
        <v>85002</v>
      </c>
      <c r="BT16" s="99">
        <v>111228</v>
      </c>
      <c r="BU16" s="99">
        <v>189317</v>
      </c>
      <c r="BV16" s="99">
        <v>308132</v>
      </c>
      <c r="BW16" s="99">
        <v>183670</v>
      </c>
    </row>
    <row r="17" spans="2:75" x14ac:dyDescent="0.2">
      <c r="B17" s="102" t="s">
        <v>129</v>
      </c>
      <c r="C17" s="99">
        <v>60167</v>
      </c>
      <c r="D17" s="99">
        <v>66315</v>
      </c>
      <c r="E17" s="99">
        <v>80813</v>
      </c>
      <c r="F17" s="99">
        <v>60167</v>
      </c>
      <c r="G17" s="99">
        <v>72091</v>
      </c>
      <c r="H17" s="99">
        <v>68303</v>
      </c>
      <c r="I17" s="99">
        <v>68510</v>
      </c>
      <c r="J17" s="99">
        <v>74454</v>
      </c>
      <c r="K17" s="99">
        <v>70326</v>
      </c>
      <c r="L17" s="99">
        <v>82734</v>
      </c>
      <c r="M17" s="99">
        <v>96758</v>
      </c>
      <c r="N17" s="99">
        <v>85311</v>
      </c>
      <c r="O17" s="99">
        <v>82659</v>
      </c>
      <c r="P17" s="99">
        <v>100000</v>
      </c>
      <c r="Q17" s="99">
        <v>112001</v>
      </c>
      <c r="R17" s="99">
        <v>150413</v>
      </c>
      <c r="S17" s="99">
        <v>188577</v>
      </c>
      <c r="T17" s="99">
        <v>195397</v>
      </c>
      <c r="U17" s="99">
        <v>178032</v>
      </c>
      <c r="V17" s="99">
        <v>157509</v>
      </c>
      <c r="W17" s="99">
        <v>185880</v>
      </c>
      <c r="X17" s="99">
        <v>181351</v>
      </c>
      <c r="Y17" s="99">
        <v>156075</v>
      </c>
      <c r="Z17" s="99">
        <v>110495</v>
      </c>
      <c r="AA17" s="99">
        <v>101576</v>
      </c>
      <c r="AB17" s="99">
        <v>95313</v>
      </c>
      <c r="AC17" s="99">
        <v>82427</v>
      </c>
      <c r="AD17" s="99">
        <v>65100</v>
      </c>
      <c r="AE17" s="99">
        <v>91617</v>
      </c>
      <c r="AF17" s="99">
        <v>106749</v>
      </c>
      <c r="AG17" s="99">
        <v>102795</v>
      </c>
      <c r="AH17" s="99">
        <v>78131</v>
      </c>
      <c r="AI17" s="99">
        <v>73976</v>
      </c>
      <c r="AJ17" s="99">
        <v>96237</v>
      </c>
      <c r="AK17" s="99">
        <v>116900</v>
      </c>
      <c r="AL17" s="99">
        <v>110710</v>
      </c>
      <c r="AM17" s="99">
        <v>115422</v>
      </c>
      <c r="AN17" s="99">
        <v>120391</v>
      </c>
      <c r="AO17" s="99">
        <v>126682</v>
      </c>
      <c r="AP17" s="99">
        <v>119922</v>
      </c>
      <c r="AQ17" s="99">
        <v>116543</v>
      </c>
      <c r="AR17" s="99">
        <v>122832</v>
      </c>
      <c r="AS17" s="99">
        <v>138751</v>
      </c>
      <c r="AT17" s="99">
        <v>147528</v>
      </c>
      <c r="AU17" s="99">
        <v>170526</v>
      </c>
      <c r="AV17" s="99">
        <v>211728</v>
      </c>
      <c r="AW17" s="99">
        <v>331116</v>
      </c>
      <c r="AX17" s="99">
        <v>322464</v>
      </c>
      <c r="AY17" s="99">
        <v>326031</v>
      </c>
      <c r="AZ17" s="99">
        <v>378481</v>
      </c>
      <c r="BA17" s="99">
        <v>371601</v>
      </c>
      <c r="BB17" s="99">
        <v>311618</v>
      </c>
      <c r="BC17" s="99">
        <v>293596</v>
      </c>
      <c r="BD17" s="99">
        <v>280772</v>
      </c>
      <c r="BE17" s="99">
        <v>299562</v>
      </c>
      <c r="BF17" s="99">
        <v>254147</v>
      </c>
      <c r="BG17" s="99">
        <v>260236</v>
      </c>
      <c r="BH17" s="99">
        <v>268206</v>
      </c>
      <c r="BI17" s="99">
        <v>60167</v>
      </c>
      <c r="BJ17" s="99">
        <v>74454</v>
      </c>
      <c r="BK17" s="99">
        <v>85311</v>
      </c>
      <c r="BL17" s="99">
        <v>150413</v>
      </c>
      <c r="BM17" s="99">
        <v>157509</v>
      </c>
      <c r="BN17" s="99">
        <v>110495</v>
      </c>
      <c r="BO17" s="99">
        <v>65100</v>
      </c>
      <c r="BP17" s="99">
        <v>78131</v>
      </c>
      <c r="BQ17" s="99">
        <v>110710</v>
      </c>
      <c r="BR17" s="99">
        <v>119922</v>
      </c>
      <c r="BS17" s="99">
        <v>147528</v>
      </c>
      <c r="BT17" s="99">
        <v>322464</v>
      </c>
      <c r="BU17" s="99">
        <v>311618</v>
      </c>
      <c r="BV17" s="99">
        <v>254147</v>
      </c>
      <c r="BW17" s="99">
        <v>268206</v>
      </c>
    </row>
    <row r="18" spans="2:75" x14ac:dyDescent="0.2">
      <c r="B18" s="102" t="s">
        <v>167</v>
      </c>
      <c r="C18" s="99">
        <v>0</v>
      </c>
      <c r="D18" s="99">
        <v>0</v>
      </c>
      <c r="E18" s="99">
        <v>17657</v>
      </c>
      <c r="F18" s="99">
        <v>14658</v>
      </c>
      <c r="G18" s="99"/>
      <c r="H18" s="99">
        <v>9922</v>
      </c>
      <c r="I18" s="99">
        <v>15541</v>
      </c>
      <c r="J18" s="99"/>
      <c r="K18" s="99"/>
      <c r="L18" s="99"/>
      <c r="M18" s="99"/>
      <c r="N18" s="99">
        <v>3448</v>
      </c>
      <c r="O18" s="99">
        <v>3458</v>
      </c>
      <c r="P18" s="99">
        <v>3505</v>
      </c>
      <c r="Q18" s="99">
        <v>3372</v>
      </c>
      <c r="R18" s="99">
        <v>5316</v>
      </c>
      <c r="S18" s="99">
        <v>5079</v>
      </c>
      <c r="T18" s="99">
        <v>5389</v>
      </c>
      <c r="U18" s="99">
        <v>6416</v>
      </c>
      <c r="V18" s="99">
        <v>15295</v>
      </c>
      <c r="W18" s="99">
        <v>16628</v>
      </c>
      <c r="X18" s="99">
        <v>18442</v>
      </c>
      <c r="Y18" s="99">
        <v>18414</v>
      </c>
      <c r="Z18" s="99">
        <v>19240</v>
      </c>
      <c r="AA18" s="99">
        <v>19789</v>
      </c>
      <c r="AB18" s="99">
        <v>20174</v>
      </c>
      <c r="AC18" s="99">
        <v>19711</v>
      </c>
      <c r="AD18" s="99">
        <v>0</v>
      </c>
      <c r="AE18" s="99">
        <v>18103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8059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  <c r="BI18" s="99">
        <v>14658</v>
      </c>
      <c r="BJ18" s="99">
        <v>0</v>
      </c>
      <c r="BK18" s="99">
        <v>3448</v>
      </c>
      <c r="BL18" s="99">
        <v>5316</v>
      </c>
      <c r="BM18" s="99">
        <v>15295</v>
      </c>
      <c r="BN18" s="99">
        <v>19240</v>
      </c>
      <c r="BO18" s="99">
        <v>0</v>
      </c>
      <c r="BP18" s="99">
        <v>0</v>
      </c>
      <c r="BQ18" s="99">
        <v>0</v>
      </c>
      <c r="BR18" s="99">
        <v>0</v>
      </c>
      <c r="BS18" s="99">
        <v>0</v>
      </c>
      <c r="BT18" s="99">
        <v>0</v>
      </c>
      <c r="BU18" s="99">
        <v>0</v>
      </c>
      <c r="BV18" s="99">
        <v>0</v>
      </c>
      <c r="BW18" s="99">
        <v>0</v>
      </c>
    </row>
    <row r="19" spans="2:75" x14ac:dyDescent="0.2">
      <c r="B19" s="102" t="s">
        <v>123</v>
      </c>
      <c r="C19" s="99">
        <v>14658</v>
      </c>
      <c r="D19" s="99">
        <v>20215</v>
      </c>
      <c r="E19" s="99">
        <v>0</v>
      </c>
      <c r="F19" s="99">
        <v>0</v>
      </c>
      <c r="G19" s="99">
        <v>14263</v>
      </c>
      <c r="H19" s="99"/>
      <c r="I19" s="99"/>
      <c r="J19" s="99">
        <v>16815</v>
      </c>
      <c r="K19" s="99">
        <v>14853</v>
      </c>
      <c r="L19" s="99">
        <v>17483</v>
      </c>
      <c r="M19" s="99">
        <v>18156</v>
      </c>
      <c r="N19" s="99">
        <v>15062</v>
      </c>
      <c r="O19" s="99">
        <v>11601</v>
      </c>
      <c r="P19" s="99">
        <v>12306</v>
      </c>
      <c r="Q19" s="99">
        <v>9714</v>
      </c>
      <c r="R19" s="99">
        <v>13345</v>
      </c>
      <c r="S19" s="99">
        <v>22727</v>
      </c>
      <c r="T19" s="99">
        <v>15583</v>
      </c>
      <c r="U19" s="99">
        <v>15304</v>
      </c>
      <c r="V19" s="99">
        <v>24759</v>
      </c>
      <c r="W19" s="99">
        <v>28851</v>
      </c>
      <c r="X19" s="99">
        <v>32427</v>
      </c>
      <c r="Y19" s="99">
        <v>28369</v>
      </c>
      <c r="Z19" s="99">
        <v>19000</v>
      </c>
      <c r="AA19" s="99">
        <v>17862</v>
      </c>
      <c r="AB19" s="99">
        <v>17006</v>
      </c>
      <c r="AC19" s="99">
        <v>19241</v>
      </c>
      <c r="AD19" s="99">
        <v>43164</v>
      </c>
      <c r="AE19" s="99">
        <v>27250</v>
      </c>
      <c r="AF19" s="99">
        <v>50455</v>
      </c>
      <c r="AG19" s="99">
        <v>61108</v>
      </c>
      <c r="AH19" s="99">
        <v>62381</v>
      </c>
      <c r="AI19" s="99">
        <v>60742</v>
      </c>
      <c r="AJ19" s="99">
        <v>57697</v>
      </c>
      <c r="AK19" s="99">
        <v>66120</v>
      </c>
      <c r="AL19" s="99">
        <v>75715</v>
      </c>
      <c r="AM19" s="99">
        <v>68318</v>
      </c>
      <c r="AN19" s="99">
        <v>53889</v>
      </c>
      <c r="AO19" s="99">
        <v>45133</v>
      </c>
      <c r="AP19" s="99">
        <v>11741</v>
      </c>
      <c r="AQ19" s="99">
        <v>7469</v>
      </c>
      <c r="AR19" s="99">
        <v>17668</v>
      </c>
      <c r="AS19" s="99">
        <v>23887</v>
      </c>
      <c r="AT19" s="99">
        <v>25918</v>
      </c>
      <c r="AU19" s="99">
        <v>31470</v>
      </c>
      <c r="AV19" s="99">
        <v>39513</v>
      </c>
      <c r="AW19" s="99">
        <v>51675</v>
      </c>
      <c r="AX19" s="99">
        <v>45678</v>
      </c>
      <c r="AY19" s="99">
        <v>37109</v>
      </c>
      <c r="AZ19" s="99">
        <v>49849</v>
      </c>
      <c r="BA19" s="99">
        <v>56214</v>
      </c>
      <c r="BB19" s="99">
        <v>53987</v>
      </c>
      <c r="BC19" s="99">
        <v>49577</v>
      </c>
      <c r="BD19" s="99">
        <v>59855</v>
      </c>
      <c r="BE19" s="99">
        <v>66628</v>
      </c>
      <c r="BF19" s="99">
        <v>43802</v>
      </c>
      <c r="BG19" s="99">
        <v>48563</v>
      </c>
      <c r="BH19" s="99">
        <v>52436</v>
      </c>
      <c r="BI19" s="99">
        <v>0</v>
      </c>
      <c r="BJ19" s="99">
        <v>16815</v>
      </c>
      <c r="BK19" s="99">
        <v>15062</v>
      </c>
      <c r="BL19" s="99">
        <v>13345</v>
      </c>
      <c r="BM19" s="99">
        <v>24759</v>
      </c>
      <c r="BN19" s="99">
        <v>19000</v>
      </c>
      <c r="BO19" s="99">
        <v>43164</v>
      </c>
      <c r="BP19" s="99">
        <v>62381</v>
      </c>
      <c r="BQ19" s="99">
        <v>75715</v>
      </c>
      <c r="BR19" s="99">
        <v>11741</v>
      </c>
      <c r="BS19" s="99">
        <v>25918</v>
      </c>
      <c r="BT19" s="99">
        <v>45678</v>
      </c>
      <c r="BU19" s="99">
        <v>53987</v>
      </c>
      <c r="BV19" s="99">
        <v>43802</v>
      </c>
      <c r="BW19" s="99">
        <v>52436</v>
      </c>
    </row>
    <row r="20" spans="2:75" x14ac:dyDescent="0.2">
      <c r="B20" s="102" t="s">
        <v>192</v>
      </c>
      <c r="C20" s="99">
        <v>2514</v>
      </c>
      <c r="D20" s="99">
        <v>6278</v>
      </c>
      <c r="E20" s="99">
        <v>3008</v>
      </c>
      <c r="F20" s="99">
        <v>2514</v>
      </c>
      <c r="G20" s="99">
        <v>2311</v>
      </c>
      <c r="H20" s="99">
        <v>2388</v>
      </c>
      <c r="I20" s="99">
        <v>5890</v>
      </c>
      <c r="J20" s="99">
        <v>1540</v>
      </c>
      <c r="K20" s="99">
        <v>4275</v>
      </c>
      <c r="L20" s="99">
        <v>4017</v>
      </c>
      <c r="M20" s="99">
        <v>6870</v>
      </c>
      <c r="N20" s="99">
        <v>3341</v>
      </c>
      <c r="O20" s="99">
        <v>4419</v>
      </c>
      <c r="P20" s="99">
        <v>13443</v>
      </c>
      <c r="Q20" s="99">
        <v>7819</v>
      </c>
      <c r="R20" s="99">
        <v>15458</v>
      </c>
      <c r="S20" s="99">
        <v>10376</v>
      </c>
      <c r="T20" s="99">
        <v>7481</v>
      </c>
      <c r="U20" s="99">
        <v>12825</v>
      </c>
      <c r="V20" s="99">
        <v>322</v>
      </c>
      <c r="W20" s="99">
        <v>4043</v>
      </c>
      <c r="X20" s="99">
        <v>2529</v>
      </c>
      <c r="Y20" s="99">
        <v>993</v>
      </c>
      <c r="Z20" s="99">
        <v>1055</v>
      </c>
      <c r="AA20" s="99">
        <v>859</v>
      </c>
      <c r="AB20" s="99">
        <v>731</v>
      </c>
      <c r="AC20" s="99">
        <v>1351</v>
      </c>
      <c r="AD20" s="99">
        <v>1063</v>
      </c>
      <c r="AE20" s="99">
        <v>368</v>
      </c>
      <c r="AF20" s="99">
        <v>260</v>
      </c>
      <c r="AG20" s="99">
        <v>206</v>
      </c>
      <c r="AH20" s="99">
        <v>372</v>
      </c>
      <c r="AI20" s="99">
        <v>1013</v>
      </c>
      <c r="AJ20" s="99">
        <v>1396</v>
      </c>
      <c r="AK20" s="99">
        <v>382</v>
      </c>
      <c r="AL20" s="99">
        <v>1110</v>
      </c>
      <c r="AM20" s="99">
        <v>835</v>
      </c>
      <c r="AN20" s="99">
        <v>100</v>
      </c>
      <c r="AO20" s="99">
        <v>253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2856</v>
      </c>
      <c r="AZ20" s="99"/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/>
      <c r="BI20" s="99">
        <v>2514</v>
      </c>
      <c r="BJ20" s="99">
        <v>1540</v>
      </c>
      <c r="BK20" s="99">
        <v>3341</v>
      </c>
      <c r="BL20" s="99">
        <v>15458</v>
      </c>
      <c r="BM20" s="99">
        <v>322</v>
      </c>
      <c r="BN20" s="99">
        <v>1055</v>
      </c>
      <c r="BO20" s="99">
        <v>1063</v>
      </c>
      <c r="BP20" s="99">
        <v>372</v>
      </c>
      <c r="BQ20" s="99">
        <v>1110</v>
      </c>
      <c r="BR20" s="99">
        <v>0</v>
      </c>
      <c r="BS20" s="99">
        <v>0</v>
      </c>
      <c r="BT20" s="99">
        <v>0</v>
      </c>
      <c r="BU20" s="99">
        <v>0</v>
      </c>
      <c r="BV20" s="99">
        <v>0</v>
      </c>
      <c r="BW20" s="99">
        <v>0</v>
      </c>
    </row>
    <row r="21" spans="2:75" x14ac:dyDescent="0.2">
      <c r="B21" s="98" t="s">
        <v>188</v>
      </c>
      <c r="C21" s="99">
        <v>351</v>
      </c>
      <c r="D21" s="99">
        <v>333</v>
      </c>
      <c r="E21" s="99">
        <v>305</v>
      </c>
      <c r="F21" s="99">
        <v>351</v>
      </c>
      <c r="G21" s="99">
        <v>365</v>
      </c>
      <c r="H21" s="99">
        <v>254</v>
      </c>
      <c r="I21" s="99">
        <v>597</v>
      </c>
      <c r="J21" s="99">
        <v>369</v>
      </c>
      <c r="K21" s="99">
        <v>259</v>
      </c>
      <c r="L21" s="99">
        <v>159</v>
      </c>
      <c r="M21" s="99">
        <v>267</v>
      </c>
      <c r="N21" s="99">
        <v>430</v>
      </c>
      <c r="O21" s="99">
        <v>284</v>
      </c>
      <c r="P21" s="99">
        <v>691</v>
      </c>
      <c r="Q21" s="99">
        <v>285</v>
      </c>
      <c r="R21" s="99">
        <v>652</v>
      </c>
      <c r="S21" s="99">
        <v>729</v>
      </c>
      <c r="T21" s="99">
        <v>648</v>
      </c>
      <c r="U21" s="99">
        <v>962</v>
      </c>
      <c r="V21" s="99">
        <v>1218</v>
      </c>
      <c r="W21" s="99">
        <v>1347</v>
      </c>
      <c r="X21" s="99">
        <v>1234</v>
      </c>
      <c r="Y21" s="99">
        <v>1144</v>
      </c>
      <c r="Z21" s="99">
        <v>587</v>
      </c>
      <c r="AA21" s="99">
        <v>273</v>
      </c>
      <c r="AB21" s="99">
        <v>363</v>
      </c>
      <c r="AC21" s="99">
        <v>674</v>
      </c>
      <c r="AD21" s="99">
        <v>578</v>
      </c>
      <c r="AE21" s="99">
        <v>216</v>
      </c>
      <c r="AF21" s="99">
        <v>283</v>
      </c>
      <c r="AG21" s="99">
        <v>598</v>
      </c>
      <c r="AH21" s="99">
        <v>690</v>
      </c>
      <c r="AI21" s="99">
        <v>310</v>
      </c>
      <c r="AJ21" s="99">
        <v>865</v>
      </c>
      <c r="AK21" s="99">
        <v>690</v>
      </c>
      <c r="AL21" s="99">
        <v>1026</v>
      </c>
      <c r="AM21" s="99">
        <v>2459</v>
      </c>
      <c r="AN21" s="99">
        <v>2264</v>
      </c>
      <c r="AO21" s="99">
        <v>1534</v>
      </c>
      <c r="AP21" s="99">
        <v>1678</v>
      </c>
      <c r="AQ21" s="99">
        <v>2996</v>
      </c>
      <c r="AR21" s="99">
        <v>2222</v>
      </c>
      <c r="AS21" s="99">
        <v>2299</v>
      </c>
      <c r="AT21" s="99">
        <v>4599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  <c r="BI21" s="99">
        <v>0</v>
      </c>
      <c r="BJ21" s="99">
        <v>0</v>
      </c>
      <c r="BK21" s="99">
        <v>0</v>
      </c>
      <c r="BL21" s="99">
        <v>0</v>
      </c>
      <c r="BM21" s="99">
        <v>0</v>
      </c>
      <c r="BN21" s="99">
        <v>0</v>
      </c>
      <c r="BO21" s="99">
        <v>0</v>
      </c>
      <c r="BP21" s="99">
        <v>0</v>
      </c>
      <c r="BQ21" s="99">
        <v>0</v>
      </c>
      <c r="BR21" s="99">
        <v>0</v>
      </c>
      <c r="BS21" s="99">
        <v>0</v>
      </c>
      <c r="BT21" s="99">
        <v>0</v>
      </c>
      <c r="BU21" s="99">
        <v>0</v>
      </c>
      <c r="BV21" s="99">
        <v>0</v>
      </c>
      <c r="BW21" s="99">
        <v>0</v>
      </c>
    </row>
    <row r="22" spans="2:75" x14ac:dyDescent="0.2">
      <c r="B22" s="98" t="s">
        <v>127</v>
      </c>
      <c r="C22" s="99">
        <v>0</v>
      </c>
      <c r="D22" s="99">
        <v>853</v>
      </c>
      <c r="E22" s="99">
        <v>1193</v>
      </c>
      <c r="F22" s="99">
        <v>1799</v>
      </c>
      <c r="G22" s="99">
        <v>2180</v>
      </c>
      <c r="H22" s="99">
        <v>2194</v>
      </c>
      <c r="I22" s="99">
        <v>2305</v>
      </c>
      <c r="J22" s="99">
        <v>3545</v>
      </c>
      <c r="K22" s="99">
        <v>1601</v>
      </c>
      <c r="L22" s="99">
        <v>1877</v>
      </c>
      <c r="M22" s="99">
        <v>1945</v>
      </c>
      <c r="N22" s="99">
        <v>1917</v>
      </c>
      <c r="O22" s="99">
        <v>2807</v>
      </c>
      <c r="P22" s="99">
        <v>4156</v>
      </c>
      <c r="Q22" s="99">
        <v>5285</v>
      </c>
      <c r="R22" s="99">
        <v>4546</v>
      </c>
      <c r="S22" s="99">
        <v>5103</v>
      </c>
      <c r="T22" s="99">
        <v>9906</v>
      </c>
      <c r="U22" s="99">
        <v>10144</v>
      </c>
      <c r="V22" s="99">
        <v>7058</v>
      </c>
      <c r="W22" s="99">
        <v>4490</v>
      </c>
      <c r="X22" s="99">
        <v>6404</v>
      </c>
      <c r="Y22" s="99">
        <v>7126</v>
      </c>
      <c r="Z22" s="99">
        <v>9408</v>
      </c>
      <c r="AA22" s="99">
        <v>4933</v>
      </c>
      <c r="AB22" s="99">
        <v>4339</v>
      </c>
      <c r="AC22" s="99">
        <v>5002</v>
      </c>
      <c r="AD22" s="99">
        <v>5661</v>
      </c>
      <c r="AE22" s="99">
        <v>5705</v>
      </c>
      <c r="AF22" s="99">
        <v>7064</v>
      </c>
      <c r="AG22" s="99">
        <v>6989</v>
      </c>
      <c r="AH22" s="99">
        <v>8142</v>
      </c>
      <c r="AI22" s="99">
        <v>5552</v>
      </c>
      <c r="AJ22" s="99">
        <v>6683</v>
      </c>
      <c r="AK22" s="99">
        <v>6849</v>
      </c>
      <c r="AL22" s="99">
        <v>8708</v>
      </c>
      <c r="AM22" s="99">
        <v>6642</v>
      </c>
      <c r="AN22" s="99">
        <v>5866</v>
      </c>
      <c r="AO22" s="99">
        <v>4887</v>
      </c>
      <c r="AP22" s="99">
        <v>6012</v>
      </c>
      <c r="AQ22" s="99">
        <v>5566</v>
      </c>
      <c r="AR22" s="99">
        <v>4281</v>
      </c>
      <c r="AS22" s="99">
        <v>5253</v>
      </c>
      <c r="AT22" s="99">
        <v>5478</v>
      </c>
      <c r="AU22" s="99">
        <f>11581+4684</f>
        <v>16265</v>
      </c>
      <c r="AV22" s="99">
        <f>6432+5838</f>
        <v>12270</v>
      </c>
      <c r="AW22" s="99">
        <f>3321+7635</f>
        <v>10956</v>
      </c>
      <c r="AX22" s="99">
        <f>5307+5834</f>
        <v>11141</v>
      </c>
      <c r="AY22" s="99">
        <f>5553+4716</f>
        <v>10269</v>
      </c>
      <c r="AZ22" s="99">
        <f>8846+6402</f>
        <v>15248</v>
      </c>
      <c r="BA22" s="99">
        <f>8167+5904</f>
        <v>14071</v>
      </c>
      <c r="BB22" s="99">
        <f>15012+4896</f>
        <v>19908</v>
      </c>
      <c r="BC22" s="99">
        <f>18343+5881</f>
        <v>24224</v>
      </c>
      <c r="BD22" s="99">
        <f>17460+4504</f>
        <v>21964</v>
      </c>
      <c r="BE22" s="99">
        <f>17199+4305</f>
        <v>21504</v>
      </c>
      <c r="BF22" s="99">
        <v>20592</v>
      </c>
      <c r="BG22" s="99">
        <v>23121</v>
      </c>
      <c r="BH22" s="99">
        <v>26359</v>
      </c>
      <c r="BI22" s="99">
        <v>1799</v>
      </c>
      <c r="BJ22" s="99">
        <v>3545</v>
      </c>
      <c r="BK22" s="99">
        <v>1917</v>
      </c>
      <c r="BL22" s="99">
        <v>4546</v>
      </c>
      <c r="BM22" s="99">
        <v>7058</v>
      </c>
      <c r="BN22" s="99">
        <v>9408</v>
      </c>
      <c r="BO22" s="99">
        <v>5661</v>
      </c>
      <c r="BP22" s="99">
        <v>8142</v>
      </c>
      <c r="BQ22" s="99">
        <v>8708</v>
      </c>
      <c r="BR22" s="99">
        <v>6012</v>
      </c>
      <c r="BS22" s="99">
        <v>5478</v>
      </c>
      <c r="BT22" s="99">
        <f>5307+5834</f>
        <v>11141</v>
      </c>
      <c r="BU22" s="99">
        <f>15012+4896</f>
        <v>19908</v>
      </c>
      <c r="BV22" s="99">
        <v>20592</v>
      </c>
      <c r="BW22" s="99">
        <v>26359</v>
      </c>
    </row>
    <row r="23" spans="2:75" x14ac:dyDescent="0.2">
      <c r="B23" s="102" t="s">
        <v>115</v>
      </c>
      <c r="C23" s="99">
        <v>1799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1060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/>
      <c r="BA23" s="99">
        <v>0</v>
      </c>
      <c r="BB23" s="99">
        <v>0</v>
      </c>
      <c r="BC23" s="99">
        <v>0</v>
      </c>
      <c r="BD23" s="99">
        <v>0</v>
      </c>
      <c r="BE23" s="99">
        <v>0</v>
      </c>
      <c r="BF23" s="99">
        <v>0</v>
      </c>
      <c r="BG23" s="99">
        <v>0</v>
      </c>
      <c r="BH23" s="99"/>
      <c r="BI23" s="99">
        <v>0</v>
      </c>
      <c r="BJ23" s="99">
        <v>0</v>
      </c>
      <c r="BK23" s="99">
        <v>0</v>
      </c>
      <c r="BL23" s="99">
        <v>0</v>
      </c>
      <c r="BM23" s="99">
        <v>0</v>
      </c>
      <c r="BN23" s="99">
        <v>0</v>
      </c>
      <c r="BO23" s="99">
        <v>0</v>
      </c>
      <c r="BP23" s="99">
        <v>0</v>
      </c>
      <c r="BQ23" s="99">
        <v>0</v>
      </c>
      <c r="BR23" s="99">
        <v>0</v>
      </c>
      <c r="BS23" s="99">
        <v>0</v>
      </c>
      <c r="BT23" s="99">
        <v>0</v>
      </c>
      <c r="BU23" s="99">
        <v>0</v>
      </c>
      <c r="BV23" s="99">
        <v>0</v>
      </c>
      <c r="BW23" s="99">
        <v>0</v>
      </c>
    </row>
    <row r="24" spans="2:75" x14ac:dyDescent="0.2">
      <c r="B24" s="102" t="s">
        <v>179</v>
      </c>
      <c r="C24" s="99">
        <v>423</v>
      </c>
      <c r="D24" s="99">
        <v>0</v>
      </c>
      <c r="E24" s="99">
        <v>246</v>
      </c>
      <c r="F24" s="99">
        <v>423</v>
      </c>
      <c r="G24" s="99">
        <v>115</v>
      </c>
      <c r="H24" s="99">
        <v>0</v>
      </c>
      <c r="I24" s="99">
        <v>0</v>
      </c>
      <c r="J24" s="99">
        <v>13</v>
      </c>
      <c r="K24" s="99">
        <v>271</v>
      </c>
      <c r="L24" s="99">
        <v>225</v>
      </c>
      <c r="M24" s="99">
        <v>0</v>
      </c>
      <c r="N24" s="99">
        <v>0</v>
      </c>
      <c r="O24" s="99">
        <v>23</v>
      </c>
      <c r="P24" s="99">
        <v>394</v>
      </c>
      <c r="Q24" s="99">
        <v>777</v>
      </c>
      <c r="R24" s="99">
        <v>0</v>
      </c>
      <c r="S24" s="99">
        <v>1228</v>
      </c>
      <c r="T24" s="99">
        <v>72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506</v>
      </c>
      <c r="AC24" s="99">
        <v>31</v>
      </c>
      <c r="AD24" s="99">
        <v>187</v>
      </c>
      <c r="AE24" s="99">
        <v>43</v>
      </c>
      <c r="AF24" s="99">
        <v>11</v>
      </c>
      <c r="AG24" s="99">
        <v>0</v>
      </c>
      <c r="AH24" s="99">
        <v>196</v>
      </c>
      <c r="AI24" s="99">
        <v>290</v>
      </c>
      <c r="AJ24" s="99">
        <v>1626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>
        <v>0</v>
      </c>
      <c r="AR24" s="99">
        <v>0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/>
      <c r="BA24" s="99">
        <v>0</v>
      </c>
      <c r="BB24" s="99">
        <v>0</v>
      </c>
      <c r="BC24" s="99">
        <v>0</v>
      </c>
      <c r="BD24" s="99">
        <v>0</v>
      </c>
      <c r="BE24" s="99">
        <v>0</v>
      </c>
      <c r="BF24" s="99">
        <v>0</v>
      </c>
      <c r="BG24" s="99">
        <v>0</v>
      </c>
      <c r="BH24" s="99"/>
      <c r="BI24" s="99">
        <v>423</v>
      </c>
      <c r="BJ24" s="99">
        <v>13</v>
      </c>
      <c r="BK24" s="99">
        <v>0</v>
      </c>
      <c r="BL24" s="99">
        <v>0</v>
      </c>
      <c r="BM24" s="99">
        <v>0</v>
      </c>
      <c r="BN24" s="99">
        <v>0</v>
      </c>
      <c r="BO24" s="99">
        <v>187</v>
      </c>
      <c r="BP24" s="99">
        <v>196</v>
      </c>
      <c r="BQ24" s="99">
        <v>0</v>
      </c>
      <c r="BR24" s="99">
        <v>0</v>
      </c>
      <c r="BS24" s="99">
        <v>0</v>
      </c>
      <c r="BT24" s="99">
        <v>0</v>
      </c>
      <c r="BU24" s="99">
        <v>0</v>
      </c>
      <c r="BV24" s="99">
        <v>0</v>
      </c>
      <c r="BW24" s="99">
        <v>0</v>
      </c>
    </row>
    <row r="25" spans="2:75" x14ac:dyDescent="0.2">
      <c r="B25" s="102" t="s">
        <v>191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/>
      <c r="BA25" s="99">
        <v>0</v>
      </c>
      <c r="BB25" s="99">
        <v>0</v>
      </c>
      <c r="BC25" s="99">
        <v>0</v>
      </c>
      <c r="BD25" s="99">
        <v>0</v>
      </c>
      <c r="BE25" s="99">
        <v>0</v>
      </c>
      <c r="BF25" s="99">
        <v>0</v>
      </c>
      <c r="BG25" s="99">
        <v>0</v>
      </c>
      <c r="BH25" s="99"/>
      <c r="BI25" s="99">
        <v>0</v>
      </c>
      <c r="BJ25" s="99">
        <v>0</v>
      </c>
      <c r="BK25" s="99">
        <v>0</v>
      </c>
      <c r="BL25" s="99">
        <v>0</v>
      </c>
      <c r="BM25" s="99">
        <v>0</v>
      </c>
      <c r="BN25" s="99">
        <v>0</v>
      </c>
      <c r="BO25" s="99">
        <v>0</v>
      </c>
      <c r="BP25" s="99">
        <v>0</v>
      </c>
      <c r="BQ25" s="99">
        <v>0</v>
      </c>
      <c r="BR25" s="99">
        <v>0</v>
      </c>
      <c r="BS25" s="99">
        <v>0</v>
      </c>
      <c r="BT25" s="99">
        <v>0</v>
      </c>
      <c r="BU25" s="99">
        <v>0</v>
      </c>
      <c r="BV25" s="99">
        <v>0</v>
      </c>
      <c r="BW25" s="99">
        <v>0</v>
      </c>
    </row>
    <row r="26" spans="2:75" ht="12" customHeight="1" x14ac:dyDescent="0.2">
      <c r="B26" s="102" t="s">
        <v>190</v>
      </c>
      <c r="C26" s="99">
        <v>1736</v>
      </c>
      <c r="D26" s="99">
        <v>0</v>
      </c>
      <c r="E26" s="99">
        <v>0</v>
      </c>
      <c r="F26" s="99">
        <v>1736</v>
      </c>
      <c r="G26" s="99">
        <v>1736</v>
      </c>
      <c r="H26" s="99">
        <v>1736</v>
      </c>
      <c r="I26" s="99">
        <v>1591</v>
      </c>
      <c r="J26" s="99">
        <v>1573</v>
      </c>
      <c r="K26" s="99">
        <v>1573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0</v>
      </c>
      <c r="AN26" s="99">
        <v>13068</v>
      </c>
      <c r="AO26" s="99">
        <v>13009</v>
      </c>
      <c r="AP26" s="99">
        <v>12950</v>
      </c>
      <c r="AQ26" s="99">
        <v>12950</v>
      </c>
      <c r="AR26" s="99">
        <v>12950</v>
      </c>
      <c r="AS26" s="99">
        <v>12950</v>
      </c>
      <c r="AT26" s="99">
        <v>0</v>
      </c>
      <c r="AU26" s="99">
        <v>0</v>
      </c>
      <c r="AV26" s="99">
        <v>0</v>
      </c>
      <c r="AW26" s="99">
        <v>5000</v>
      </c>
      <c r="AX26" s="99">
        <v>0</v>
      </c>
      <c r="AY26" s="99">
        <v>0</v>
      </c>
      <c r="AZ26" s="99"/>
      <c r="BA26" s="99">
        <v>0</v>
      </c>
      <c r="BB26" s="99">
        <v>0</v>
      </c>
      <c r="BC26" s="99">
        <v>0</v>
      </c>
      <c r="BD26" s="99">
        <v>0</v>
      </c>
      <c r="BE26" s="99">
        <v>0</v>
      </c>
      <c r="BF26" s="99">
        <v>0</v>
      </c>
      <c r="BG26" s="99">
        <v>0</v>
      </c>
      <c r="BH26" s="99"/>
      <c r="BI26" s="99">
        <v>1736</v>
      </c>
      <c r="BJ26" s="99">
        <v>1573</v>
      </c>
      <c r="BK26" s="99">
        <v>0</v>
      </c>
      <c r="BL26" s="99">
        <v>0</v>
      </c>
      <c r="BM26" s="99">
        <v>0</v>
      </c>
      <c r="BN26" s="99">
        <v>0</v>
      </c>
      <c r="BO26" s="99">
        <v>0</v>
      </c>
      <c r="BP26" s="99">
        <v>0</v>
      </c>
      <c r="BQ26" s="99">
        <v>0</v>
      </c>
      <c r="BR26" s="99">
        <v>12950</v>
      </c>
      <c r="BS26" s="99">
        <v>0</v>
      </c>
      <c r="BT26" s="99">
        <v>0</v>
      </c>
      <c r="BU26" s="99">
        <v>0</v>
      </c>
      <c r="BV26" s="99">
        <v>0</v>
      </c>
      <c r="BW26" s="99">
        <v>0</v>
      </c>
    </row>
    <row r="27" spans="2:75" x14ac:dyDescent="0.2">
      <c r="B27" s="37" t="s">
        <v>172</v>
      </c>
      <c r="C27" s="36">
        <v>321638</v>
      </c>
      <c r="D27" s="36">
        <v>320889</v>
      </c>
      <c r="E27" s="36">
        <v>317568</v>
      </c>
      <c r="F27" s="36">
        <v>321638</v>
      </c>
      <c r="G27" s="36">
        <v>320736</v>
      </c>
      <c r="H27" s="36">
        <v>326664</v>
      </c>
      <c r="I27" s="36">
        <v>318202</v>
      </c>
      <c r="J27" s="36">
        <v>326281</v>
      </c>
      <c r="K27" s="36">
        <v>320926</v>
      </c>
      <c r="L27" s="36">
        <v>318621</v>
      </c>
      <c r="M27" s="36">
        <v>323511</v>
      </c>
      <c r="N27" s="36">
        <v>326253</v>
      </c>
      <c r="O27" s="36">
        <v>340679</v>
      </c>
      <c r="P27" s="36">
        <v>329139</v>
      </c>
      <c r="Q27" s="36">
        <v>330891</v>
      </c>
      <c r="R27" s="36">
        <v>347123</v>
      </c>
      <c r="S27" s="36">
        <v>386004</v>
      </c>
      <c r="T27" s="36">
        <v>379075</v>
      </c>
      <c r="U27" s="36">
        <v>396816</v>
      </c>
      <c r="V27" s="36">
        <v>439239</v>
      </c>
      <c r="W27" s="36">
        <v>410318</v>
      </c>
      <c r="X27" s="36">
        <v>403848</v>
      </c>
      <c r="Y27" s="36">
        <v>448523</v>
      </c>
      <c r="Z27" s="36">
        <v>427386</v>
      </c>
      <c r="AA27" s="36">
        <v>431377</v>
      </c>
      <c r="AB27" s="36">
        <v>419757</v>
      </c>
      <c r="AC27" s="36">
        <v>447597</v>
      </c>
      <c r="AD27" s="36">
        <v>447977</v>
      </c>
      <c r="AE27" s="36">
        <v>445465</v>
      </c>
      <c r="AF27" s="36">
        <v>425030</v>
      </c>
      <c r="AG27" s="36">
        <v>438582</v>
      </c>
      <c r="AH27" s="36">
        <v>411922</v>
      </c>
      <c r="AI27" s="36">
        <v>407230</v>
      </c>
      <c r="AJ27" s="36">
        <v>444759</v>
      </c>
      <c r="AK27" s="36">
        <v>393530</v>
      </c>
      <c r="AL27" s="36">
        <v>388039</v>
      </c>
      <c r="AM27" s="36">
        <v>383839</v>
      </c>
      <c r="AN27" s="36">
        <v>358468</v>
      </c>
      <c r="AO27" s="36">
        <v>352246</v>
      </c>
      <c r="AP27" s="36">
        <v>372835</v>
      </c>
      <c r="AQ27" s="36">
        <v>370917</v>
      </c>
      <c r="AR27" s="36">
        <v>387260</v>
      </c>
      <c r="AS27" s="36">
        <v>390052</v>
      </c>
      <c r="AT27" s="36">
        <v>398739</v>
      </c>
      <c r="AU27" s="36">
        <v>397569</v>
      </c>
      <c r="AV27" s="36">
        <v>397151</v>
      </c>
      <c r="AW27" s="36">
        <v>391196</v>
      </c>
      <c r="AX27" s="36">
        <v>396067</v>
      </c>
      <c r="AY27" s="36">
        <v>375720</v>
      </c>
      <c r="AZ27" s="36">
        <v>370942</v>
      </c>
      <c r="BA27" s="36">
        <v>369685</v>
      </c>
      <c r="BB27" s="36">
        <v>361071</v>
      </c>
      <c r="BC27" s="36">
        <v>449631</v>
      </c>
      <c r="BD27" s="36">
        <v>443185</v>
      </c>
      <c r="BE27" s="36">
        <v>453437</v>
      </c>
      <c r="BF27" s="36">
        <v>489372</v>
      </c>
      <c r="BG27" s="36">
        <f t="shared" ref="BG27" si="0">SUM(BG28:BG41)</f>
        <v>489821</v>
      </c>
      <c r="BH27" s="36">
        <f t="shared" ref="BH27" si="1">SUM(BH28:BH41)</f>
        <v>473936</v>
      </c>
      <c r="BI27" s="36">
        <v>321638</v>
      </c>
      <c r="BJ27" s="36">
        <v>326281</v>
      </c>
      <c r="BK27" s="36">
        <v>326253</v>
      </c>
      <c r="BL27" s="36">
        <v>347123</v>
      </c>
      <c r="BM27" s="36">
        <v>439239</v>
      </c>
      <c r="BN27" s="36">
        <v>427386</v>
      </c>
      <c r="BO27" s="36">
        <v>447977</v>
      </c>
      <c r="BP27" s="36">
        <v>411922</v>
      </c>
      <c r="BQ27" s="36">
        <v>388039</v>
      </c>
      <c r="BR27" s="36">
        <v>372835</v>
      </c>
      <c r="BS27" s="36">
        <v>398739</v>
      </c>
      <c r="BT27" s="36">
        <v>396067</v>
      </c>
      <c r="BU27" s="36">
        <v>361071</v>
      </c>
      <c r="BV27" s="36">
        <v>489372</v>
      </c>
      <c r="BW27" s="36">
        <v>473936</v>
      </c>
    </row>
    <row r="28" spans="2:75" ht="12.75" customHeight="1" x14ac:dyDescent="0.2">
      <c r="B28" s="98" t="s">
        <v>130</v>
      </c>
      <c r="C28" s="99">
        <v>4694</v>
      </c>
      <c r="D28" s="99">
        <v>5834</v>
      </c>
      <c r="E28" s="99">
        <v>5123</v>
      </c>
      <c r="F28" s="99">
        <v>4694</v>
      </c>
      <c r="G28" s="99">
        <v>4259</v>
      </c>
      <c r="H28" s="99">
        <v>3769</v>
      </c>
      <c r="I28" s="99">
        <v>3130</v>
      </c>
      <c r="J28" s="99">
        <v>2380</v>
      </c>
      <c r="K28" s="99">
        <v>1760</v>
      </c>
      <c r="L28" s="99">
        <v>1082</v>
      </c>
      <c r="M28" s="99">
        <v>239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431</v>
      </c>
      <c r="AR28" s="99">
        <v>1083</v>
      </c>
      <c r="AS28" s="99">
        <v>485</v>
      </c>
      <c r="AT28" s="99">
        <v>0</v>
      </c>
      <c r="AU28" s="99">
        <v>0</v>
      </c>
      <c r="AV28" s="99">
        <v>0</v>
      </c>
      <c r="AW28" s="99">
        <v>0</v>
      </c>
      <c r="AX28" s="99">
        <v>4812</v>
      </c>
      <c r="AY28" s="99">
        <v>0</v>
      </c>
      <c r="AZ28" s="99"/>
      <c r="BA28" s="99">
        <v>1538</v>
      </c>
      <c r="BB28" s="99">
        <v>251</v>
      </c>
      <c r="BC28" s="99">
        <v>7147</v>
      </c>
      <c r="BD28" s="99">
        <v>8843</v>
      </c>
      <c r="BE28" s="99">
        <v>11856</v>
      </c>
      <c r="BF28" s="99">
        <v>11773</v>
      </c>
      <c r="BG28" s="99">
        <v>5790</v>
      </c>
      <c r="BH28" s="99">
        <v>5320</v>
      </c>
      <c r="BI28" s="99">
        <v>4694</v>
      </c>
      <c r="BJ28" s="99">
        <v>2380</v>
      </c>
      <c r="BK28" s="99">
        <v>0</v>
      </c>
      <c r="BL28" s="99">
        <v>0</v>
      </c>
      <c r="BM28" s="99">
        <v>0</v>
      </c>
      <c r="BN28" s="99">
        <v>0</v>
      </c>
      <c r="BO28" s="99">
        <v>0</v>
      </c>
      <c r="BP28" s="99">
        <v>0</v>
      </c>
      <c r="BQ28" s="99">
        <v>0</v>
      </c>
      <c r="BR28" s="99">
        <v>0</v>
      </c>
      <c r="BS28" s="99">
        <v>0</v>
      </c>
      <c r="BT28" s="99">
        <v>4812</v>
      </c>
      <c r="BU28" s="99">
        <v>251</v>
      </c>
      <c r="BV28" s="99">
        <v>11773</v>
      </c>
      <c r="BW28" s="99">
        <v>5320</v>
      </c>
    </row>
    <row r="29" spans="2:75" ht="12.75" customHeight="1" x14ac:dyDescent="0.2">
      <c r="B29" s="98" t="s">
        <v>189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19223</v>
      </c>
      <c r="O29" s="99">
        <v>32046</v>
      </c>
      <c r="P29" s="99">
        <v>19924</v>
      </c>
      <c r="Q29" s="99">
        <v>20371</v>
      </c>
      <c r="R29" s="99">
        <v>23921</v>
      </c>
      <c r="S29" s="99">
        <v>56935</v>
      </c>
      <c r="T29" s="99">
        <v>47412</v>
      </c>
      <c r="U29" s="99">
        <v>60040</v>
      </c>
      <c r="V29" s="99">
        <v>63793</v>
      </c>
      <c r="W29" s="99">
        <v>24892</v>
      </c>
      <c r="X29" s="99">
        <v>15170</v>
      </c>
      <c r="Y29" s="99">
        <v>48882</v>
      </c>
      <c r="Z29" s="99">
        <v>29216</v>
      </c>
      <c r="AA29" s="99">
        <v>31372</v>
      </c>
      <c r="AB29" s="99">
        <v>19549</v>
      </c>
      <c r="AC29" s="99">
        <v>51451</v>
      </c>
      <c r="AD29" s="99">
        <v>44677</v>
      </c>
      <c r="AE29" s="99">
        <v>42571</v>
      </c>
      <c r="AF29" s="99">
        <v>20704</v>
      </c>
      <c r="AG29" s="99">
        <v>33709</v>
      </c>
      <c r="AH29" s="99">
        <v>13439</v>
      </c>
      <c r="AI29" s="99">
        <v>11180</v>
      </c>
      <c r="AJ29" s="99">
        <v>52364</v>
      </c>
      <c r="AK29" s="99">
        <v>6199</v>
      </c>
      <c r="AL29" s="99">
        <v>8187</v>
      </c>
      <c r="AM29" s="99">
        <v>2014</v>
      </c>
      <c r="AN29" s="99">
        <v>2045</v>
      </c>
      <c r="AO29" s="99">
        <v>2067</v>
      </c>
      <c r="AP29" s="99">
        <v>0</v>
      </c>
      <c r="AQ29" s="99">
        <v>0</v>
      </c>
      <c r="AR29" s="99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/>
      <c r="BA29" s="99"/>
      <c r="BB29" s="99"/>
      <c r="BC29" s="99">
        <v>0</v>
      </c>
      <c r="BD29" s="99">
        <v>0</v>
      </c>
      <c r="BE29" s="99">
        <v>0</v>
      </c>
      <c r="BF29" s="99">
        <v>0</v>
      </c>
      <c r="BG29" s="99">
        <v>0</v>
      </c>
      <c r="BH29" s="99"/>
      <c r="BI29" s="99">
        <v>0</v>
      </c>
      <c r="BJ29" s="99">
        <v>0</v>
      </c>
      <c r="BK29" s="99">
        <v>19223</v>
      </c>
      <c r="BL29" s="99">
        <v>23921</v>
      </c>
      <c r="BM29" s="99">
        <v>63793</v>
      </c>
      <c r="BN29" s="99">
        <v>29216</v>
      </c>
      <c r="BO29" s="99">
        <v>44677</v>
      </c>
      <c r="BP29" s="99">
        <v>13439</v>
      </c>
      <c r="BQ29" s="99">
        <v>8187</v>
      </c>
      <c r="BR29" s="99">
        <v>0</v>
      </c>
      <c r="BS29" s="99">
        <v>0</v>
      </c>
      <c r="BT29" s="99">
        <v>0</v>
      </c>
      <c r="BU29" s="99">
        <v>0</v>
      </c>
      <c r="BV29" s="99">
        <v>0</v>
      </c>
      <c r="BW29" s="99">
        <v>0</v>
      </c>
    </row>
    <row r="30" spans="2:75" ht="12.75" customHeight="1" x14ac:dyDescent="0.2">
      <c r="B30" s="102" t="s">
        <v>188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1122</v>
      </c>
      <c r="AO30" s="99">
        <v>959</v>
      </c>
      <c r="AP30" s="99">
        <v>910</v>
      </c>
      <c r="AQ30" s="99">
        <v>886</v>
      </c>
      <c r="AR30" s="99">
        <v>764</v>
      </c>
      <c r="AS30" s="99">
        <v>764</v>
      </c>
      <c r="AT30" s="99">
        <v>634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  <c r="BA30" s="99">
        <v>0</v>
      </c>
      <c r="BB30" s="99">
        <v>0</v>
      </c>
      <c r="BC30" s="99">
        <v>0</v>
      </c>
      <c r="BD30" s="99">
        <v>0</v>
      </c>
      <c r="BE30" s="99">
        <v>0</v>
      </c>
      <c r="BF30" s="99">
        <v>0</v>
      </c>
      <c r="BG30" s="99">
        <v>0</v>
      </c>
      <c r="BH30" s="99"/>
      <c r="BI30" s="99">
        <v>0</v>
      </c>
      <c r="BJ30" s="99">
        <v>0</v>
      </c>
      <c r="BK30" s="99">
        <v>0</v>
      </c>
      <c r="BL30" s="99">
        <v>0</v>
      </c>
      <c r="BM30" s="99">
        <v>0</v>
      </c>
      <c r="BN30" s="99">
        <v>0</v>
      </c>
      <c r="BO30" s="99">
        <v>0</v>
      </c>
      <c r="BP30" s="99">
        <v>0</v>
      </c>
      <c r="BQ30" s="99">
        <v>0</v>
      </c>
      <c r="BR30" s="99">
        <v>910</v>
      </c>
      <c r="BS30" s="99">
        <v>634</v>
      </c>
      <c r="BT30" s="99">
        <v>0</v>
      </c>
      <c r="BU30" s="99">
        <v>0</v>
      </c>
      <c r="BV30" s="99">
        <v>0</v>
      </c>
      <c r="BW30" s="99">
        <v>0</v>
      </c>
    </row>
    <row r="31" spans="2:75" ht="12.75" customHeight="1" x14ac:dyDescent="0.2">
      <c r="B31" s="102" t="s">
        <v>111</v>
      </c>
      <c r="C31" s="99">
        <v>3277</v>
      </c>
      <c r="D31" s="99">
        <v>3183</v>
      </c>
      <c r="E31" s="99">
        <v>3363</v>
      </c>
      <c r="F31" s="99">
        <v>3277</v>
      </c>
      <c r="G31" s="99">
        <v>3364</v>
      </c>
      <c r="H31" s="99">
        <v>3458</v>
      </c>
      <c r="I31" s="99">
        <v>3562</v>
      </c>
      <c r="J31" s="99">
        <v>3657</v>
      </c>
      <c r="K31" s="99">
        <v>3747</v>
      </c>
      <c r="L31" s="99">
        <v>3825</v>
      </c>
      <c r="M31" s="99">
        <v>3898</v>
      </c>
      <c r="N31" s="99">
        <v>3965</v>
      </c>
      <c r="O31" s="99">
        <v>4029</v>
      </c>
      <c r="P31" s="99">
        <v>4100</v>
      </c>
      <c r="Q31" s="99">
        <v>4187</v>
      </c>
      <c r="R31" s="99">
        <v>4284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/>
      <c r="BA31" s="99"/>
      <c r="BB31" s="99"/>
      <c r="BC31" s="99">
        <v>0</v>
      </c>
      <c r="BD31" s="99">
        <v>0</v>
      </c>
      <c r="BE31" s="99">
        <v>0</v>
      </c>
      <c r="BF31" s="99">
        <v>0</v>
      </c>
      <c r="BG31" s="99">
        <v>0</v>
      </c>
      <c r="BH31" s="99"/>
      <c r="BI31" s="99">
        <v>4138</v>
      </c>
      <c r="BJ31" s="99">
        <v>2980</v>
      </c>
      <c r="BK31" s="99">
        <v>2797</v>
      </c>
      <c r="BL31" s="99">
        <v>3426</v>
      </c>
      <c r="BM31" s="99">
        <v>2777</v>
      </c>
      <c r="BN31" s="99">
        <v>2999</v>
      </c>
      <c r="BO31" s="99">
        <v>4099</v>
      </c>
      <c r="BP31" s="99">
        <v>3930</v>
      </c>
      <c r="BQ31" s="99">
        <v>5239</v>
      </c>
      <c r="BR31" s="99">
        <v>6128</v>
      </c>
      <c r="BS31" s="99">
        <v>4016</v>
      </c>
      <c r="BT31" s="99">
        <v>0</v>
      </c>
      <c r="BU31" s="99">
        <v>0</v>
      </c>
      <c r="BV31" s="99">
        <v>0</v>
      </c>
      <c r="BW31" s="99">
        <v>0</v>
      </c>
    </row>
    <row r="32" spans="2:75" ht="12.75" customHeight="1" x14ac:dyDescent="0.2">
      <c r="B32" s="102" t="s">
        <v>123</v>
      </c>
      <c r="C32" s="99">
        <v>16014</v>
      </c>
      <c r="D32" s="99">
        <v>14946</v>
      </c>
      <c r="E32" s="99">
        <v>14858</v>
      </c>
      <c r="F32" s="99">
        <v>16014</v>
      </c>
      <c r="G32" s="99">
        <v>15919</v>
      </c>
      <c r="H32" s="99">
        <v>21223</v>
      </c>
      <c r="I32" s="99">
        <v>13440</v>
      </c>
      <c r="J32" s="99">
        <v>15706</v>
      </c>
      <c r="K32" s="99">
        <v>13514</v>
      </c>
      <c r="L32" s="99">
        <v>10858</v>
      </c>
      <c r="M32" s="99">
        <v>7471</v>
      </c>
      <c r="N32" s="99">
        <v>2780</v>
      </c>
      <c r="O32" s="99">
        <v>2682</v>
      </c>
      <c r="P32" s="99">
        <v>2600</v>
      </c>
      <c r="Q32" s="99">
        <v>2477</v>
      </c>
      <c r="R32" s="99">
        <v>2355</v>
      </c>
      <c r="S32" s="99">
        <v>2232</v>
      </c>
      <c r="T32" s="99">
        <v>2301</v>
      </c>
      <c r="U32" s="99">
        <v>2255</v>
      </c>
      <c r="V32" s="99">
        <v>750</v>
      </c>
      <c r="W32" s="99">
        <v>745</v>
      </c>
      <c r="X32" s="99">
        <v>673</v>
      </c>
      <c r="Y32" s="99">
        <v>556</v>
      </c>
      <c r="Z32" s="99">
        <v>935</v>
      </c>
      <c r="AA32" s="99">
        <v>811</v>
      </c>
      <c r="AB32" s="99">
        <v>667</v>
      </c>
      <c r="AC32" s="99">
        <v>667</v>
      </c>
      <c r="AD32" s="99">
        <v>539</v>
      </c>
      <c r="AE32" s="99">
        <v>429</v>
      </c>
      <c r="AF32" s="99">
        <v>417</v>
      </c>
      <c r="AG32" s="99">
        <v>370</v>
      </c>
      <c r="AH32" s="99">
        <v>260</v>
      </c>
      <c r="AI32" s="99">
        <v>144</v>
      </c>
      <c r="AJ32" s="99">
        <v>157</v>
      </c>
      <c r="AK32" s="99">
        <v>45</v>
      </c>
      <c r="AL32" s="99">
        <v>0</v>
      </c>
      <c r="AM32" s="99">
        <v>3371</v>
      </c>
      <c r="AN32" s="99">
        <v>3458</v>
      </c>
      <c r="AO32" s="99">
        <v>3923</v>
      </c>
      <c r="AP32" s="99">
        <v>23921</v>
      </c>
      <c r="AQ32" s="99">
        <v>23903</v>
      </c>
      <c r="AR32" s="99">
        <v>46885</v>
      </c>
      <c r="AS32" s="99">
        <v>46878</v>
      </c>
      <c r="AT32" s="99">
        <v>46947</v>
      </c>
      <c r="AU32" s="99">
        <v>46969</v>
      </c>
      <c r="AV32" s="99">
        <v>46951</v>
      </c>
      <c r="AW32" s="99">
        <v>53519</v>
      </c>
      <c r="AX32" s="99">
        <v>53743</v>
      </c>
      <c r="AY32" s="99">
        <v>53760</v>
      </c>
      <c r="AZ32" s="99">
        <v>53926</v>
      </c>
      <c r="BA32" s="99">
        <v>53902</v>
      </c>
      <c r="BB32" s="99">
        <v>30670</v>
      </c>
      <c r="BC32" s="99">
        <v>22859</v>
      </c>
      <c r="BD32" s="99">
        <v>18723</v>
      </c>
      <c r="BE32" s="99">
        <v>17704</v>
      </c>
      <c r="BF32" s="99">
        <v>36827</v>
      </c>
      <c r="BG32" s="99">
        <v>33050</v>
      </c>
      <c r="BH32" s="99">
        <v>24430</v>
      </c>
      <c r="BI32" s="99">
        <v>16014</v>
      </c>
      <c r="BJ32" s="99">
        <v>15706</v>
      </c>
      <c r="BK32" s="99">
        <v>2780</v>
      </c>
      <c r="BL32" s="99">
        <v>2355</v>
      </c>
      <c r="BM32" s="99">
        <v>750</v>
      </c>
      <c r="BN32" s="99">
        <v>935</v>
      </c>
      <c r="BO32" s="99">
        <v>539</v>
      </c>
      <c r="BP32" s="99">
        <v>260</v>
      </c>
      <c r="BQ32" s="99">
        <v>0</v>
      </c>
      <c r="BR32" s="99">
        <v>23921</v>
      </c>
      <c r="BS32" s="99">
        <v>46947</v>
      </c>
      <c r="BT32" s="99">
        <v>53743</v>
      </c>
      <c r="BU32" s="99">
        <v>30670</v>
      </c>
      <c r="BV32" s="99">
        <v>36827</v>
      </c>
      <c r="BW32" s="99">
        <v>24430</v>
      </c>
    </row>
    <row r="33" spans="2:75" s="98" customFormat="1" ht="12.75" customHeight="1" x14ac:dyDescent="0.2">
      <c r="B33" s="102" t="s">
        <v>177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3333</v>
      </c>
      <c r="AQ33" s="99">
        <v>3544</v>
      </c>
      <c r="AR33" s="99">
        <v>2501</v>
      </c>
      <c r="AS33" s="99">
        <v>2190</v>
      </c>
      <c r="AT33" s="99">
        <v>1360</v>
      </c>
      <c r="AU33" s="99">
        <v>0</v>
      </c>
      <c r="AV33" s="99">
        <v>907</v>
      </c>
      <c r="AW33" s="99">
        <v>2180</v>
      </c>
      <c r="AX33" s="99">
        <v>0</v>
      </c>
      <c r="AY33" s="99">
        <v>0</v>
      </c>
      <c r="AZ33" s="99"/>
      <c r="BA33" s="99"/>
      <c r="BB33" s="99">
        <v>0</v>
      </c>
      <c r="BC33" s="99">
        <v>0</v>
      </c>
      <c r="BD33" s="99">
        <v>0</v>
      </c>
      <c r="BE33" s="99">
        <v>0</v>
      </c>
      <c r="BF33" s="99">
        <v>0</v>
      </c>
      <c r="BG33" s="99">
        <v>0</v>
      </c>
      <c r="BH33" s="99"/>
      <c r="BI33" s="99">
        <v>0</v>
      </c>
      <c r="BJ33" s="99">
        <v>0</v>
      </c>
      <c r="BK33" s="99">
        <v>0</v>
      </c>
      <c r="BL33" s="99">
        <v>0</v>
      </c>
      <c r="BM33" s="99">
        <v>0</v>
      </c>
      <c r="BN33" s="99">
        <v>0</v>
      </c>
      <c r="BO33" s="99">
        <v>0</v>
      </c>
      <c r="BP33" s="99">
        <v>0</v>
      </c>
      <c r="BQ33" s="99">
        <v>0</v>
      </c>
      <c r="BR33" s="99">
        <v>3333</v>
      </c>
      <c r="BS33" s="99">
        <v>1360</v>
      </c>
      <c r="BT33" s="99">
        <v>0</v>
      </c>
      <c r="BU33" s="99">
        <v>0</v>
      </c>
      <c r="BV33" s="99">
        <v>0</v>
      </c>
      <c r="BW33" s="99">
        <v>0</v>
      </c>
    </row>
    <row r="34" spans="2:75" ht="12.75" customHeight="1" x14ac:dyDescent="0.2">
      <c r="B34" s="102" t="s">
        <v>187</v>
      </c>
      <c r="C34" s="99">
        <v>4138</v>
      </c>
      <c r="D34" s="99">
        <v>4033</v>
      </c>
      <c r="E34" s="99">
        <v>4023</v>
      </c>
      <c r="F34" s="99">
        <v>4138</v>
      </c>
      <c r="G34" s="99">
        <v>4190</v>
      </c>
      <c r="H34" s="99">
        <v>4672</v>
      </c>
      <c r="I34" s="99">
        <v>4888</v>
      </c>
      <c r="J34" s="99">
        <v>2980</v>
      </c>
      <c r="K34" s="99">
        <v>2900</v>
      </c>
      <c r="L34" s="99">
        <v>2902</v>
      </c>
      <c r="M34" s="99">
        <v>3113</v>
      </c>
      <c r="N34" s="99">
        <v>2797</v>
      </c>
      <c r="O34" s="99">
        <v>2992</v>
      </c>
      <c r="P34" s="99">
        <v>3028</v>
      </c>
      <c r="Q34" s="99">
        <v>3201</v>
      </c>
      <c r="R34" s="99">
        <v>3426</v>
      </c>
      <c r="S34" s="99">
        <v>3449</v>
      </c>
      <c r="T34" s="99">
        <v>3436</v>
      </c>
      <c r="U34" s="99">
        <v>5981</v>
      </c>
      <c r="V34" s="99">
        <v>2777</v>
      </c>
      <c r="W34" s="99">
        <v>2736</v>
      </c>
      <c r="X34" s="99">
        <v>2458</v>
      </c>
      <c r="Y34" s="99">
        <v>2974</v>
      </c>
      <c r="Z34" s="99">
        <v>2999</v>
      </c>
      <c r="AA34" s="99">
        <v>3118</v>
      </c>
      <c r="AB34" s="99">
        <v>3869</v>
      </c>
      <c r="AC34" s="99">
        <v>4130</v>
      </c>
      <c r="AD34" s="99">
        <v>4099</v>
      </c>
      <c r="AE34" s="99">
        <v>4509</v>
      </c>
      <c r="AF34" s="99">
        <v>4455</v>
      </c>
      <c r="AG34" s="99">
        <v>4204</v>
      </c>
      <c r="AH34" s="99">
        <v>3930</v>
      </c>
      <c r="AI34" s="99">
        <v>5144</v>
      </c>
      <c r="AJ34" s="99">
        <v>5440</v>
      </c>
      <c r="AK34" s="99">
        <v>5328</v>
      </c>
      <c r="AL34" s="99">
        <v>5239</v>
      </c>
      <c r="AM34" s="99">
        <v>6272</v>
      </c>
      <c r="AN34" s="99">
        <v>5848</v>
      </c>
      <c r="AO34" s="99">
        <v>5855</v>
      </c>
      <c r="AP34" s="99">
        <v>6128</v>
      </c>
      <c r="AQ34" s="99">
        <v>6310</v>
      </c>
      <c r="AR34" s="99">
        <v>6087</v>
      </c>
      <c r="AS34" s="99">
        <v>5604</v>
      </c>
      <c r="AT34" s="99">
        <v>4016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99">
        <v>0</v>
      </c>
      <c r="BG34" s="99">
        <v>0</v>
      </c>
      <c r="BH34" s="99"/>
      <c r="BI34" s="99">
        <v>0</v>
      </c>
      <c r="BJ34" s="99">
        <v>0</v>
      </c>
      <c r="BK34" s="99">
        <v>0</v>
      </c>
      <c r="BL34" s="99">
        <v>0</v>
      </c>
      <c r="BM34" s="99">
        <v>0</v>
      </c>
      <c r="BN34" s="99">
        <v>0</v>
      </c>
      <c r="BO34" s="99">
        <v>0</v>
      </c>
      <c r="BP34" s="99">
        <v>0</v>
      </c>
      <c r="BQ34" s="99">
        <v>0</v>
      </c>
      <c r="BR34" s="99">
        <v>0</v>
      </c>
      <c r="BS34" s="99">
        <v>0</v>
      </c>
      <c r="BT34" s="99">
        <v>0</v>
      </c>
      <c r="BU34" s="99">
        <v>0</v>
      </c>
      <c r="BV34" s="99">
        <v>0</v>
      </c>
      <c r="BW34" s="99">
        <v>0</v>
      </c>
    </row>
    <row r="35" spans="2:75" ht="12.6" customHeight="1" x14ac:dyDescent="0.2">
      <c r="B35" s="102" t="s">
        <v>168</v>
      </c>
      <c r="C35" s="99">
        <v>85027</v>
      </c>
      <c r="D35" s="99">
        <v>81612</v>
      </c>
      <c r="E35" s="99">
        <v>80875</v>
      </c>
      <c r="F35" s="99">
        <v>85027</v>
      </c>
      <c r="G35" s="99">
        <v>85027</v>
      </c>
      <c r="H35" s="99">
        <v>84794</v>
      </c>
      <c r="I35" s="99">
        <v>84112</v>
      </c>
      <c r="J35" s="99">
        <v>88186</v>
      </c>
      <c r="K35" s="99">
        <v>87291</v>
      </c>
      <c r="L35" s="99">
        <v>87453</v>
      </c>
      <c r="M35" s="99">
        <v>87551</v>
      </c>
      <c r="N35" s="99">
        <v>74480</v>
      </c>
      <c r="O35" s="99">
        <v>73731</v>
      </c>
      <c r="P35" s="99">
        <v>72052</v>
      </c>
      <c r="Q35" s="99">
        <v>68174</v>
      </c>
      <c r="R35" s="99">
        <v>75585</v>
      </c>
      <c r="S35" s="99">
        <v>73239</v>
      </c>
      <c r="T35" s="99">
        <v>69067</v>
      </c>
      <c r="U35" s="99">
        <v>65020</v>
      </c>
      <c r="V35" s="99">
        <v>88554</v>
      </c>
      <c r="W35" s="99">
        <v>94937</v>
      </c>
      <c r="X35" s="99">
        <v>96998</v>
      </c>
      <c r="Y35" s="99">
        <v>93771</v>
      </c>
      <c r="Z35" s="99">
        <v>89535</v>
      </c>
      <c r="AA35" s="99">
        <v>92909</v>
      </c>
      <c r="AB35" s="99">
        <v>95792</v>
      </c>
      <c r="AC35" s="99">
        <v>95512</v>
      </c>
      <c r="AD35" s="99">
        <v>106627</v>
      </c>
      <c r="AE35" s="99">
        <v>108419</v>
      </c>
      <c r="AF35" s="99">
        <v>111693</v>
      </c>
      <c r="AG35" s="99">
        <v>113946</v>
      </c>
      <c r="AH35" s="99">
        <v>111862</v>
      </c>
      <c r="AI35" s="99">
        <v>111446</v>
      </c>
      <c r="AJ35" s="99">
        <v>111181</v>
      </c>
      <c r="AK35" s="99">
        <v>110752</v>
      </c>
      <c r="AL35" s="99">
        <v>108606</v>
      </c>
      <c r="AM35" s="99">
        <v>105942</v>
      </c>
      <c r="AN35" s="99">
        <v>100315</v>
      </c>
      <c r="AO35" s="99">
        <v>99416</v>
      </c>
      <c r="AP35" s="99">
        <v>102024</v>
      </c>
      <c r="AQ35" s="99">
        <v>98035</v>
      </c>
      <c r="AR35" s="99">
        <v>96967</v>
      </c>
      <c r="AS35" s="99">
        <v>105022</v>
      </c>
      <c r="AT35" s="99">
        <v>105412</v>
      </c>
      <c r="AU35" s="99">
        <v>101478</v>
      </c>
      <c r="AV35" s="99">
        <v>100757</v>
      </c>
      <c r="AW35" s="99">
        <v>99315</v>
      </c>
      <c r="AX35" s="99">
        <v>94528</v>
      </c>
      <c r="AY35" s="99">
        <v>83233</v>
      </c>
      <c r="AZ35" s="99">
        <v>77160</v>
      </c>
      <c r="BA35" s="99">
        <v>68598</v>
      </c>
      <c r="BB35" s="99">
        <v>64507</v>
      </c>
      <c r="BC35" s="99">
        <v>53468</v>
      </c>
      <c r="BD35" s="99">
        <v>47152</v>
      </c>
      <c r="BE35" s="99">
        <v>48701</v>
      </c>
      <c r="BF35" s="99">
        <v>54894</v>
      </c>
      <c r="BG35" s="99">
        <v>43344</v>
      </c>
      <c r="BH35" s="99">
        <v>38338</v>
      </c>
      <c r="BI35" s="99">
        <v>85027</v>
      </c>
      <c r="BJ35" s="99">
        <v>88186</v>
      </c>
      <c r="BK35" s="99">
        <v>74480</v>
      </c>
      <c r="BL35" s="99">
        <v>75585</v>
      </c>
      <c r="BM35" s="99">
        <v>88554</v>
      </c>
      <c r="BN35" s="99">
        <v>89535</v>
      </c>
      <c r="BO35" s="99">
        <v>106627</v>
      </c>
      <c r="BP35" s="99">
        <v>111862</v>
      </c>
      <c r="BQ35" s="99">
        <v>108606</v>
      </c>
      <c r="BR35" s="99">
        <v>102024</v>
      </c>
      <c r="BS35" s="99">
        <v>105412</v>
      </c>
      <c r="BT35" s="99">
        <v>94528</v>
      </c>
      <c r="BU35" s="99">
        <v>64507</v>
      </c>
      <c r="BV35" s="99">
        <v>54894</v>
      </c>
      <c r="BW35" s="99">
        <v>38338</v>
      </c>
    </row>
    <row r="36" spans="2:75" ht="12.75" customHeight="1" x14ac:dyDescent="0.2">
      <c r="B36" s="102" t="s">
        <v>127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f>561+3987</f>
        <v>4548</v>
      </c>
      <c r="AV36" s="99">
        <f>488+3981</f>
        <v>4469</v>
      </c>
      <c r="AW36" s="99">
        <f>3243+415</f>
        <v>3658</v>
      </c>
      <c r="AX36" s="99">
        <f>2859+449</f>
        <v>3308</v>
      </c>
      <c r="AY36" s="99">
        <f>2916+369</f>
        <v>3285</v>
      </c>
      <c r="AZ36" s="99">
        <f>2830+292</f>
        <v>3122</v>
      </c>
      <c r="BA36" s="99">
        <f>2726+257</f>
        <v>2983</v>
      </c>
      <c r="BB36" s="99">
        <f>16789+2822+161</f>
        <v>19772</v>
      </c>
      <c r="BC36" s="99">
        <f>20335+2842+65</f>
        <v>23242</v>
      </c>
      <c r="BD36" s="99">
        <f>3451+3420+21</f>
        <v>6892</v>
      </c>
      <c r="BE36" s="99">
        <f>1781+3441+18</f>
        <v>5240</v>
      </c>
      <c r="BF36" s="99">
        <v>3799</v>
      </c>
      <c r="BG36" s="99">
        <v>4744</v>
      </c>
      <c r="BH36" s="99">
        <v>5013</v>
      </c>
      <c r="BI36" s="99">
        <v>0</v>
      </c>
      <c r="BJ36" s="99">
        <v>0</v>
      </c>
      <c r="BK36" s="99">
        <v>0</v>
      </c>
      <c r="BL36" s="99">
        <v>0</v>
      </c>
      <c r="BM36" s="99">
        <v>0</v>
      </c>
      <c r="BN36" s="99">
        <v>0</v>
      </c>
      <c r="BO36" s="99">
        <v>0</v>
      </c>
      <c r="BP36" s="99">
        <v>0</v>
      </c>
      <c r="BQ36" s="99">
        <v>0</v>
      </c>
      <c r="BR36" s="99">
        <v>0</v>
      </c>
      <c r="BS36" s="99">
        <v>0</v>
      </c>
      <c r="BT36" s="99">
        <f>449+2859</f>
        <v>3308</v>
      </c>
      <c r="BU36" s="99">
        <f>16789+2822+161</f>
        <v>19772</v>
      </c>
      <c r="BV36" s="99">
        <v>3799</v>
      </c>
      <c r="BW36" s="99">
        <v>5013</v>
      </c>
    </row>
    <row r="37" spans="2:75" ht="12.75" customHeight="1" x14ac:dyDescent="0.2">
      <c r="B37" s="102" t="s">
        <v>0</v>
      </c>
      <c r="C37" s="99">
        <v>3</v>
      </c>
      <c r="D37" s="99">
        <v>3</v>
      </c>
      <c r="E37" s="99">
        <v>3</v>
      </c>
      <c r="F37" s="99">
        <v>3</v>
      </c>
      <c r="G37" s="99">
        <v>3</v>
      </c>
      <c r="H37" s="99">
        <v>3</v>
      </c>
      <c r="I37" s="99">
        <v>3</v>
      </c>
      <c r="J37" s="99">
        <v>3</v>
      </c>
      <c r="K37" s="99">
        <v>3</v>
      </c>
      <c r="L37" s="99">
        <v>3</v>
      </c>
      <c r="M37" s="99">
        <v>3</v>
      </c>
      <c r="N37" s="99">
        <v>3</v>
      </c>
      <c r="O37" s="99">
        <v>3</v>
      </c>
      <c r="P37" s="99">
        <v>3</v>
      </c>
      <c r="Q37" s="99">
        <v>3</v>
      </c>
      <c r="R37" s="99">
        <v>3</v>
      </c>
      <c r="S37" s="99">
        <v>3</v>
      </c>
      <c r="T37" s="99">
        <v>4</v>
      </c>
      <c r="U37" s="99">
        <v>4</v>
      </c>
      <c r="V37" s="99">
        <v>4</v>
      </c>
      <c r="W37" s="99">
        <v>4</v>
      </c>
      <c r="X37" s="99">
        <v>4</v>
      </c>
      <c r="Y37" s="99">
        <v>4</v>
      </c>
      <c r="Z37" s="99">
        <v>4</v>
      </c>
      <c r="AA37" s="99">
        <v>4</v>
      </c>
      <c r="AB37" s="99">
        <v>4</v>
      </c>
      <c r="AC37" s="99">
        <v>4</v>
      </c>
      <c r="AD37" s="99">
        <v>4</v>
      </c>
      <c r="AE37" s="99">
        <v>4</v>
      </c>
      <c r="AF37" s="99">
        <v>4</v>
      </c>
      <c r="AG37" s="99">
        <v>4</v>
      </c>
      <c r="AH37" s="99">
        <v>4</v>
      </c>
      <c r="AI37" s="99">
        <v>4</v>
      </c>
      <c r="AJ37" s="99">
        <v>4</v>
      </c>
      <c r="AK37" s="99">
        <v>4</v>
      </c>
      <c r="AL37" s="99">
        <v>4</v>
      </c>
      <c r="AM37" s="99">
        <v>4</v>
      </c>
      <c r="AN37" s="99">
        <v>4</v>
      </c>
      <c r="AO37" s="99">
        <v>4</v>
      </c>
      <c r="AP37" s="99">
        <v>4</v>
      </c>
      <c r="AQ37" s="99">
        <v>4</v>
      </c>
      <c r="AR37" s="99">
        <v>4</v>
      </c>
      <c r="AS37" s="99">
        <v>4</v>
      </c>
      <c r="AT37" s="99">
        <v>4</v>
      </c>
      <c r="AU37" s="99">
        <v>4</v>
      </c>
      <c r="AV37" s="99">
        <v>4</v>
      </c>
      <c r="AW37" s="99">
        <v>4</v>
      </c>
      <c r="AX37" s="99">
        <v>4</v>
      </c>
      <c r="AY37" s="99">
        <v>4</v>
      </c>
      <c r="AZ37" s="99">
        <v>4</v>
      </c>
      <c r="BA37" s="99">
        <v>4</v>
      </c>
      <c r="BB37" s="99">
        <v>4</v>
      </c>
      <c r="BC37" s="99">
        <v>60</v>
      </c>
      <c r="BD37" s="99">
        <v>93</v>
      </c>
      <c r="BE37" s="99">
        <v>93</v>
      </c>
      <c r="BF37" s="99">
        <v>93</v>
      </c>
      <c r="BG37" s="99">
        <v>101</v>
      </c>
      <c r="BH37" s="99">
        <v>102</v>
      </c>
      <c r="BI37" s="99">
        <v>3</v>
      </c>
      <c r="BJ37" s="99">
        <v>3</v>
      </c>
      <c r="BK37" s="99">
        <v>3</v>
      </c>
      <c r="BL37" s="99">
        <v>3</v>
      </c>
      <c r="BM37" s="99">
        <v>4</v>
      </c>
      <c r="BN37" s="99">
        <v>4</v>
      </c>
      <c r="BO37" s="99">
        <v>4</v>
      </c>
      <c r="BP37" s="99">
        <v>4</v>
      </c>
      <c r="BQ37" s="99">
        <v>4</v>
      </c>
      <c r="BR37" s="99">
        <v>4</v>
      </c>
      <c r="BS37" s="99">
        <v>4</v>
      </c>
      <c r="BT37" s="99">
        <v>4</v>
      </c>
      <c r="BU37" s="99">
        <v>4</v>
      </c>
      <c r="BV37" s="99">
        <v>93</v>
      </c>
      <c r="BW37" s="99">
        <v>102</v>
      </c>
    </row>
    <row r="38" spans="2:75" ht="12.75" customHeight="1" x14ac:dyDescent="0.2">
      <c r="B38" s="102" t="s">
        <v>186</v>
      </c>
      <c r="C38" s="99">
        <v>13329</v>
      </c>
      <c r="D38" s="99">
        <v>13370</v>
      </c>
      <c r="E38" s="99">
        <v>13349</v>
      </c>
      <c r="F38" s="99">
        <v>13329</v>
      </c>
      <c r="G38" s="99">
        <v>13307</v>
      </c>
      <c r="H38" s="99">
        <v>13306</v>
      </c>
      <c r="I38" s="99">
        <v>13274</v>
      </c>
      <c r="J38" s="99">
        <v>13242</v>
      </c>
      <c r="K38" s="99">
        <v>13210</v>
      </c>
      <c r="L38" s="99">
        <v>12823</v>
      </c>
      <c r="M38" s="99">
        <v>12791</v>
      </c>
      <c r="N38" s="99">
        <v>12759</v>
      </c>
      <c r="O38" s="99">
        <v>12727</v>
      </c>
      <c r="P38" s="99">
        <v>12695</v>
      </c>
      <c r="Q38" s="99">
        <v>12663</v>
      </c>
      <c r="R38" s="99">
        <v>12631</v>
      </c>
      <c r="S38" s="99">
        <v>12599</v>
      </c>
      <c r="T38" s="99">
        <v>12567</v>
      </c>
      <c r="U38" s="99">
        <v>12402</v>
      </c>
      <c r="V38" s="99">
        <v>12371</v>
      </c>
      <c r="W38" s="99">
        <v>14985</v>
      </c>
      <c r="X38" s="99">
        <v>14907</v>
      </c>
      <c r="Y38" s="99">
        <v>14829</v>
      </c>
      <c r="Z38" s="99">
        <v>14750</v>
      </c>
      <c r="AA38" s="99">
        <v>14673</v>
      </c>
      <c r="AB38" s="99">
        <v>14603</v>
      </c>
      <c r="AC38" s="99">
        <v>14534</v>
      </c>
      <c r="AD38" s="99">
        <v>14465</v>
      </c>
      <c r="AE38" s="99">
        <v>14396</v>
      </c>
      <c r="AF38" s="99">
        <v>14326</v>
      </c>
      <c r="AG38" s="99">
        <v>14257</v>
      </c>
      <c r="AH38" s="99">
        <v>14188</v>
      </c>
      <c r="AI38" s="99">
        <v>14119</v>
      </c>
      <c r="AJ38" s="99">
        <v>14051</v>
      </c>
      <c r="AK38" s="99">
        <v>13982</v>
      </c>
      <c r="AL38" s="99">
        <v>13913</v>
      </c>
      <c r="AM38" s="99">
        <v>13845</v>
      </c>
      <c r="AN38" s="99">
        <v>13776</v>
      </c>
      <c r="AO38" s="99">
        <v>13707</v>
      </c>
      <c r="AP38" s="99">
        <v>13639</v>
      </c>
      <c r="AQ38" s="99">
        <v>13570</v>
      </c>
      <c r="AR38" s="99">
        <v>13501</v>
      </c>
      <c r="AS38" s="99">
        <v>13433</v>
      </c>
      <c r="AT38" s="99">
        <v>26314</v>
      </c>
      <c r="AU38" s="99">
        <v>26247</v>
      </c>
      <c r="AV38" s="99">
        <v>26179</v>
      </c>
      <c r="AW38" s="99">
        <v>635</v>
      </c>
      <c r="AX38" s="99">
        <v>1535</v>
      </c>
      <c r="AY38" s="99">
        <v>1518</v>
      </c>
      <c r="AZ38" s="99">
        <v>1501</v>
      </c>
      <c r="BA38" s="99">
        <v>1484</v>
      </c>
      <c r="BB38" s="99">
        <v>1467</v>
      </c>
      <c r="BC38" s="99">
        <v>1449</v>
      </c>
      <c r="BD38" s="99">
        <v>1432</v>
      </c>
      <c r="BE38" s="99">
        <v>1415</v>
      </c>
      <c r="BF38" s="99">
        <v>1398</v>
      </c>
      <c r="BG38" s="99">
        <v>1380</v>
      </c>
      <c r="BH38" s="99">
        <v>1363</v>
      </c>
      <c r="BI38" s="99">
        <v>13329</v>
      </c>
      <c r="BJ38" s="99">
        <v>13242</v>
      </c>
      <c r="BK38" s="99">
        <v>12759</v>
      </c>
      <c r="BL38" s="99">
        <v>12631</v>
      </c>
      <c r="BM38" s="99">
        <v>12371</v>
      </c>
      <c r="BN38" s="99">
        <v>14750</v>
      </c>
      <c r="BO38" s="99">
        <v>14465</v>
      </c>
      <c r="BP38" s="99">
        <v>14188</v>
      </c>
      <c r="BQ38" s="99">
        <v>13913</v>
      </c>
      <c r="BR38" s="99">
        <v>13639</v>
      </c>
      <c r="BS38" s="99">
        <v>26314</v>
      </c>
      <c r="BT38" s="99">
        <v>1535</v>
      </c>
      <c r="BU38" s="99">
        <v>1467</v>
      </c>
      <c r="BV38" s="99">
        <v>1398</v>
      </c>
      <c r="BW38" s="99">
        <v>1363</v>
      </c>
    </row>
    <row r="39" spans="2:75" x14ac:dyDescent="0.2">
      <c r="B39" s="102" t="s">
        <v>185</v>
      </c>
      <c r="C39" s="99">
        <v>184690</v>
      </c>
      <c r="D39" s="99">
        <v>185776</v>
      </c>
      <c r="E39" s="99">
        <v>186060</v>
      </c>
      <c r="F39" s="99">
        <v>184690</v>
      </c>
      <c r="G39" s="99">
        <v>184342</v>
      </c>
      <c r="H39" s="99">
        <v>185420</v>
      </c>
      <c r="I39" s="99">
        <v>185628</v>
      </c>
      <c r="J39" s="99">
        <v>189892</v>
      </c>
      <c r="K39" s="99">
        <v>188604</v>
      </c>
      <c r="L39" s="99">
        <v>189959</v>
      </c>
      <c r="M39" s="99">
        <v>198918</v>
      </c>
      <c r="N39" s="99">
        <v>203483</v>
      </c>
      <c r="O39" s="99">
        <v>202568</v>
      </c>
      <c r="P39" s="99">
        <v>202059</v>
      </c>
      <c r="Q39" s="99">
        <v>205314</v>
      </c>
      <c r="R39" s="99">
        <v>209168</v>
      </c>
      <c r="S39" s="99">
        <v>216581</v>
      </c>
      <c r="T39" s="99">
        <v>220948</v>
      </c>
      <c r="U39" s="99">
        <v>222992</v>
      </c>
      <c r="V39" s="99">
        <v>241786</v>
      </c>
      <c r="W39" s="99">
        <v>238691</v>
      </c>
      <c r="X39" s="99">
        <v>236664</v>
      </c>
      <c r="Y39" s="99">
        <v>248520</v>
      </c>
      <c r="Z39" s="99">
        <v>244447</v>
      </c>
      <c r="AA39" s="99">
        <v>241223</v>
      </c>
      <c r="AB39" s="99">
        <v>236705</v>
      </c>
      <c r="AC39" s="99">
        <v>232199</v>
      </c>
      <c r="AD39" s="99">
        <v>228669</v>
      </c>
      <c r="AE39" s="99">
        <v>226456</v>
      </c>
      <c r="AF39" s="99">
        <v>224493</v>
      </c>
      <c r="AG39" s="99">
        <v>223589</v>
      </c>
      <c r="AH39" s="99">
        <v>220809</v>
      </c>
      <c r="AI39" s="99">
        <v>218395</v>
      </c>
      <c r="AJ39" s="99">
        <v>215733</v>
      </c>
      <c r="AK39" s="99">
        <v>211442</v>
      </c>
      <c r="AL39" s="99">
        <v>207288</v>
      </c>
      <c r="AM39" s="99">
        <v>200971</v>
      </c>
      <c r="AN39" s="99">
        <v>183721</v>
      </c>
      <c r="AO39" s="99">
        <v>180008</v>
      </c>
      <c r="AP39" s="99">
        <v>178240</v>
      </c>
      <c r="AQ39" s="99">
        <v>175025</v>
      </c>
      <c r="AR39" s="99">
        <v>171511</v>
      </c>
      <c r="AS39" s="99">
        <v>169507</v>
      </c>
      <c r="AT39" s="99">
        <v>169605</v>
      </c>
      <c r="AU39" s="99">
        <v>175169</v>
      </c>
      <c r="AV39" s="99">
        <v>176169</v>
      </c>
      <c r="AW39" s="99">
        <v>190983</v>
      </c>
      <c r="AX39" s="99">
        <v>199186</v>
      </c>
      <c r="AY39" s="99">
        <v>197024</v>
      </c>
      <c r="AZ39" s="99">
        <v>200044</v>
      </c>
      <c r="BA39" s="99">
        <v>207253</v>
      </c>
      <c r="BB39" s="99">
        <v>208040</v>
      </c>
      <c r="BC39" s="99">
        <v>215224</v>
      </c>
      <c r="BD39" s="99">
        <v>234629</v>
      </c>
      <c r="BE39" s="99">
        <v>244716</v>
      </c>
      <c r="BF39" s="99">
        <v>257983</v>
      </c>
      <c r="BG39" s="99">
        <v>257111</v>
      </c>
      <c r="BH39" s="99">
        <v>258016</v>
      </c>
      <c r="BI39" s="99">
        <v>184690</v>
      </c>
      <c r="BJ39" s="99">
        <v>189892</v>
      </c>
      <c r="BK39" s="99">
        <v>203483</v>
      </c>
      <c r="BL39" s="99">
        <v>209168</v>
      </c>
      <c r="BM39" s="99">
        <v>241786</v>
      </c>
      <c r="BN39" s="99">
        <v>244447</v>
      </c>
      <c r="BO39" s="99">
        <v>228669</v>
      </c>
      <c r="BP39" s="99">
        <v>220809</v>
      </c>
      <c r="BQ39" s="99">
        <v>207288</v>
      </c>
      <c r="BR39" s="99">
        <v>178240</v>
      </c>
      <c r="BS39" s="99">
        <v>169605</v>
      </c>
      <c r="BT39" s="99">
        <v>199186</v>
      </c>
      <c r="BU39" s="99">
        <v>208040</v>
      </c>
      <c r="BV39" s="99">
        <v>257983</v>
      </c>
      <c r="BW39" s="99">
        <v>258016</v>
      </c>
    </row>
    <row r="40" spans="2:75" x14ac:dyDescent="0.2">
      <c r="B40" s="102" t="s">
        <v>184</v>
      </c>
      <c r="C40" s="99">
        <v>10466</v>
      </c>
      <c r="D40" s="99">
        <v>12132</v>
      </c>
      <c r="E40" s="99">
        <v>9914</v>
      </c>
      <c r="F40" s="99">
        <v>10466</v>
      </c>
      <c r="G40" s="99">
        <v>10325</v>
      </c>
      <c r="H40" s="99">
        <v>10019</v>
      </c>
      <c r="I40" s="99">
        <v>10165</v>
      </c>
      <c r="J40" s="99">
        <v>10235</v>
      </c>
      <c r="K40" s="99">
        <v>9897</v>
      </c>
      <c r="L40" s="99">
        <v>9716</v>
      </c>
      <c r="M40" s="99">
        <v>9527</v>
      </c>
      <c r="N40" s="99">
        <v>6763</v>
      </c>
      <c r="O40" s="99">
        <v>9901</v>
      </c>
      <c r="P40" s="99">
        <v>12678</v>
      </c>
      <c r="Q40" s="99">
        <v>14501</v>
      </c>
      <c r="R40" s="99">
        <v>15750</v>
      </c>
      <c r="S40" s="99">
        <v>20966</v>
      </c>
      <c r="T40" s="99">
        <v>23340</v>
      </c>
      <c r="U40" s="99">
        <v>28122</v>
      </c>
      <c r="V40" s="99">
        <v>29204</v>
      </c>
      <c r="W40" s="99">
        <v>33328</v>
      </c>
      <c r="X40" s="99">
        <v>36974</v>
      </c>
      <c r="Y40" s="99">
        <v>38987</v>
      </c>
      <c r="Z40" s="99">
        <v>45500</v>
      </c>
      <c r="AA40" s="99">
        <v>47267</v>
      </c>
      <c r="AB40" s="99">
        <v>48568</v>
      </c>
      <c r="AC40" s="99">
        <v>49100</v>
      </c>
      <c r="AD40" s="99">
        <v>48897</v>
      </c>
      <c r="AE40" s="99">
        <v>48681</v>
      </c>
      <c r="AF40" s="99">
        <v>48938</v>
      </c>
      <c r="AG40" s="99">
        <v>48503</v>
      </c>
      <c r="AH40" s="99">
        <v>47430</v>
      </c>
      <c r="AI40" s="99">
        <v>46798</v>
      </c>
      <c r="AJ40" s="99">
        <v>45829</v>
      </c>
      <c r="AK40" s="99">
        <v>45778</v>
      </c>
      <c r="AL40" s="99">
        <v>44802</v>
      </c>
      <c r="AM40" s="99">
        <v>44009</v>
      </c>
      <c r="AN40" s="99">
        <v>42728</v>
      </c>
      <c r="AO40" s="99">
        <v>42284</v>
      </c>
      <c r="AP40" s="99">
        <v>41613</v>
      </c>
      <c r="AQ40" s="99">
        <v>40320</v>
      </c>
      <c r="AR40" s="99">
        <v>39746</v>
      </c>
      <c r="AS40" s="99">
        <v>38876</v>
      </c>
      <c r="AT40" s="99">
        <v>38134</v>
      </c>
      <c r="AU40" s="99">
        <v>37445</v>
      </c>
      <c r="AV40" s="99">
        <v>36754</v>
      </c>
      <c r="AW40" s="99">
        <v>35753</v>
      </c>
      <c r="AX40" s="99">
        <v>34810</v>
      </c>
      <c r="AY40" s="99">
        <v>33782</v>
      </c>
      <c r="AZ40" s="99">
        <v>32797</v>
      </c>
      <c r="BA40" s="99">
        <v>32730</v>
      </c>
      <c r="BB40" s="99">
        <v>32465</v>
      </c>
      <c r="BC40" s="99">
        <v>122493</v>
      </c>
      <c r="BD40" s="99">
        <v>122199</v>
      </c>
      <c r="BE40" s="99">
        <v>121368</v>
      </c>
      <c r="BF40" s="99">
        <v>121397</v>
      </c>
      <c r="BG40" s="99">
        <v>120703</v>
      </c>
      <c r="BH40" s="99">
        <v>118250</v>
      </c>
      <c r="BI40" s="99">
        <v>10466</v>
      </c>
      <c r="BJ40" s="99">
        <v>10235</v>
      </c>
      <c r="BK40" s="99">
        <v>6763</v>
      </c>
      <c r="BL40" s="99">
        <v>15750</v>
      </c>
      <c r="BM40" s="99">
        <v>29204</v>
      </c>
      <c r="BN40" s="99">
        <v>45500</v>
      </c>
      <c r="BO40" s="99">
        <v>48897</v>
      </c>
      <c r="BP40" s="99">
        <v>47430</v>
      </c>
      <c r="BQ40" s="99">
        <v>44802</v>
      </c>
      <c r="BR40" s="99">
        <v>41613</v>
      </c>
      <c r="BS40" s="99">
        <v>38134</v>
      </c>
      <c r="BT40" s="99">
        <v>34810</v>
      </c>
      <c r="BU40" s="99">
        <v>32465</v>
      </c>
      <c r="BV40" s="99">
        <v>121397</v>
      </c>
      <c r="BW40" s="99">
        <v>118250</v>
      </c>
    </row>
    <row r="41" spans="2:75" x14ac:dyDescent="0.2">
      <c r="B41" s="102" t="s">
        <v>183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7411</v>
      </c>
      <c r="AN41" s="99">
        <v>5451</v>
      </c>
      <c r="AO41" s="99">
        <v>4023</v>
      </c>
      <c r="AP41" s="99">
        <v>3023</v>
      </c>
      <c r="AQ41" s="99">
        <v>8889</v>
      </c>
      <c r="AR41" s="99">
        <v>8211</v>
      </c>
      <c r="AS41" s="99">
        <v>7289</v>
      </c>
      <c r="AT41" s="99">
        <v>6313</v>
      </c>
      <c r="AU41" s="99">
        <v>5709</v>
      </c>
      <c r="AV41" s="99">
        <v>4961</v>
      </c>
      <c r="AW41" s="99">
        <v>5149</v>
      </c>
      <c r="AX41" s="99">
        <v>4141</v>
      </c>
      <c r="AY41" s="99">
        <v>3114</v>
      </c>
      <c r="AZ41" s="99">
        <v>2388</v>
      </c>
      <c r="BA41" s="99">
        <v>1193</v>
      </c>
      <c r="BB41" s="99">
        <v>3895</v>
      </c>
      <c r="BC41" s="99">
        <v>3689</v>
      </c>
      <c r="BD41" s="99">
        <v>3222</v>
      </c>
      <c r="BE41" s="99">
        <v>2344</v>
      </c>
      <c r="BF41" s="99">
        <v>1208</v>
      </c>
      <c r="BG41" s="99">
        <v>23598</v>
      </c>
      <c r="BH41" s="99">
        <v>23104</v>
      </c>
      <c r="BI41" s="99">
        <v>0</v>
      </c>
      <c r="BJ41" s="99">
        <v>0</v>
      </c>
      <c r="BK41" s="99">
        <v>0</v>
      </c>
      <c r="BL41" s="99">
        <v>0</v>
      </c>
      <c r="BM41" s="99">
        <v>0</v>
      </c>
      <c r="BN41" s="99">
        <v>0</v>
      </c>
      <c r="BO41" s="99">
        <v>0</v>
      </c>
      <c r="BP41" s="99">
        <v>0</v>
      </c>
      <c r="BQ41" s="99">
        <v>0</v>
      </c>
      <c r="BR41" s="99">
        <v>3023</v>
      </c>
      <c r="BS41" s="99">
        <v>6313</v>
      </c>
      <c r="BT41" s="99">
        <v>4141</v>
      </c>
      <c r="BU41" s="99">
        <v>3895</v>
      </c>
      <c r="BV41" s="99">
        <v>1208</v>
      </c>
      <c r="BW41" s="99">
        <v>23104</v>
      </c>
    </row>
    <row r="42" spans="2:75" x14ac:dyDescent="0.2">
      <c r="B42" s="37" t="s">
        <v>182</v>
      </c>
      <c r="C42" s="36">
        <v>552072</v>
      </c>
      <c r="D42" s="36">
        <v>535520</v>
      </c>
      <c r="E42" s="36">
        <v>563691</v>
      </c>
      <c r="F42" s="36">
        <v>552072</v>
      </c>
      <c r="G42" s="36">
        <v>538259</v>
      </c>
      <c r="H42" s="36">
        <v>544048</v>
      </c>
      <c r="I42" s="36">
        <v>605298</v>
      </c>
      <c r="J42" s="36">
        <v>651348</v>
      </c>
      <c r="K42" s="36">
        <v>616900</v>
      </c>
      <c r="L42" s="36">
        <v>606107</v>
      </c>
      <c r="M42" s="36">
        <v>586539</v>
      </c>
      <c r="N42" s="36">
        <v>587901</v>
      </c>
      <c r="O42" s="36">
        <v>593410</v>
      </c>
      <c r="P42" s="36">
        <v>599216</v>
      </c>
      <c r="Q42" s="36">
        <v>662711</v>
      </c>
      <c r="R42" s="36">
        <v>674361</v>
      </c>
      <c r="S42" s="36">
        <v>741278</v>
      </c>
      <c r="T42" s="36">
        <v>726796</v>
      </c>
      <c r="U42" s="36">
        <v>864556</v>
      </c>
      <c r="V42" s="36">
        <v>850775</v>
      </c>
      <c r="W42" s="36">
        <v>841840</v>
      </c>
      <c r="X42" s="36">
        <v>791925</v>
      </c>
      <c r="Y42" s="36">
        <v>820696</v>
      </c>
      <c r="Z42" s="36">
        <v>791235</v>
      </c>
      <c r="AA42" s="36">
        <v>753115</v>
      </c>
      <c r="AB42" s="36">
        <v>707607</v>
      </c>
      <c r="AC42" s="36">
        <v>761717</v>
      </c>
      <c r="AD42" s="36">
        <v>763805</v>
      </c>
      <c r="AE42" s="36">
        <v>724882</v>
      </c>
      <c r="AF42" s="36">
        <v>721261</v>
      </c>
      <c r="AG42" s="36">
        <v>754946</v>
      </c>
      <c r="AH42" s="36">
        <v>716246</v>
      </c>
      <c r="AI42" s="36">
        <v>657177</v>
      </c>
      <c r="AJ42" s="36">
        <v>682106</v>
      </c>
      <c r="AK42" s="36">
        <v>675409</v>
      </c>
      <c r="AL42" s="36">
        <v>704273</v>
      </c>
      <c r="AM42" s="36">
        <v>669931</v>
      </c>
      <c r="AN42" s="36">
        <v>666890</v>
      </c>
      <c r="AO42" s="36">
        <v>671015</v>
      </c>
      <c r="AP42" s="36">
        <v>676102</v>
      </c>
      <c r="AQ42" s="36">
        <v>662345</v>
      </c>
      <c r="AR42" s="36">
        <v>728346</v>
      </c>
      <c r="AS42" s="36">
        <v>851402</v>
      </c>
      <c r="AT42" s="36">
        <v>948778</v>
      </c>
      <c r="AU42" s="36">
        <v>951675</v>
      </c>
      <c r="AV42" s="36">
        <v>1142810</v>
      </c>
      <c r="AW42" s="36">
        <v>1333576</v>
      </c>
      <c r="AX42" s="36">
        <v>1018396</v>
      </c>
      <c r="AY42" s="36">
        <v>1040768</v>
      </c>
      <c r="AZ42" s="36">
        <v>1245668</v>
      </c>
      <c r="BA42" s="36">
        <v>1314360</v>
      </c>
      <c r="BB42" s="36">
        <v>1273778</v>
      </c>
      <c r="BC42" s="36">
        <v>1305457</v>
      </c>
      <c r="BD42" s="36">
        <v>1220133</v>
      </c>
      <c r="BE42" s="36">
        <v>1381917</v>
      </c>
      <c r="BF42" s="36">
        <v>1471280</v>
      </c>
      <c r="BG42" s="36">
        <f t="shared" ref="BG42" si="2">+BG10+BG27</f>
        <v>1405756</v>
      </c>
      <c r="BH42" s="36">
        <f t="shared" ref="BH42" si="3">+BH10+BH27</f>
        <v>1518049</v>
      </c>
      <c r="BI42" s="36">
        <v>552072</v>
      </c>
      <c r="BJ42" s="36">
        <v>651348</v>
      </c>
      <c r="BK42" s="36">
        <v>587901</v>
      </c>
      <c r="BL42" s="36">
        <v>674361</v>
      </c>
      <c r="BM42" s="36">
        <v>850775</v>
      </c>
      <c r="BN42" s="36">
        <v>791235</v>
      </c>
      <c r="BO42" s="36">
        <v>763805</v>
      </c>
      <c r="BP42" s="36">
        <v>716246</v>
      </c>
      <c r="BQ42" s="36">
        <v>704273</v>
      </c>
      <c r="BR42" s="36">
        <v>676102</v>
      </c>
      <c r="BS42" s="36">
        <v>948778</v>
      </c>
      <c r="BT42" s="36">
        <v>1018396</v>
      </c>
      <c r="BU42" s="36">
        <v>1273778</v>
      </c>
      <c r="BV42" s="36">
        <v>1471280</v>
      </c>
      <c r="BW42" s="36">
        <v>1518049</v>
      </c>
    </row>
    <row r="43" spans="2:75" ht="10.5" customHeight="1" x14ac:dyDescent="0.2"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101">
        <v>0</v>
      </c>
      <c r="BJ43" s="101">
        <v>0</v>
      </c>
      <c r="BK43" s="101">
        <v>0</v>
      </c>
      <c r="BL43" s="99"/>
      <c r="BM43" s="99"/>
      <c r="BN43" s="99"/>
      <c r="BO43" s="99"/>
      <c r="BP43" s="99"/>
      <c r="BQ43" s="99"/>
      <c r="BR43" s="99"/>
      <c r="BS43" s="99"/>
      <c r="BT43" s="101"/>
      <c r="BU43" s="101"/>
      <c r="BV43" s="101"/>
      <c r="BW43" s="101"/>
    </row>
    <row r="44" spans="2:75" x14ac:dyDescent="0.2">
      <c r="B44" s="100" t="s">
        <v>181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>
        <v>0</v>
      </c>
      <c r="BJ44" s="100">
        <v>0</v>
      </c>
      <c r="BK44" s="100">
        <v>0</v>
      </c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</row>
    <row r="45" spans="2:75" x14ac:dyDescent="0.2">
      <c r="BI45" s="96"/>
      <c r="BJ45" s="96"/>
      <c r="BK45" s="96"/>
      <c r="BT45" s="96"/>
      <c r="BU45" s="96"/>
      <c r="BV45" s="96"/>
      <c r="BW45" s="96"/>
    </row>
    <row r="46" spans="2:75" x14ac:dyDescent="0.2">
      <c r="B46" s="37" t="s">
        <v>180</v>
      </c>
      <c r="C46" s="36">
        <v>101232</v>
      </c>
      <c r="D46" s="36">
        <v>102878</v>
      </c>
      <c r="E46" s="36">
        <v>123422</v>
      </c>
      <c r="F46" s="36">
        <v>101232</v>
      </c>
      <c r="G46" s="36">
        <v>95039</v>
      </c>
      <c r="H46" s="36">
        <v>96686</v>
      </c>
      <c r="I46" s="36">
        <v>124626</v>
      </c>
      <c r="J46" s="36">
        <v>133262</v>
      </c>
      <c r="K46" s="36">
        <v>124768</v>
      </c>
      <c r="L46" s="36">
        <v>128801</v>
      </c>
      <c r="M46" s="36">
        <v>111179</v>
      </c>
      <c r="N46" s="36">
        <v>129376</v>
      </c>
      <c r="O46" s="36">
        <v>131548</v>
      </c>
      <c r="P46" s="36">
        <v>126199</v>
      </c>
      <c r="Q46" s="36">
        <v>168580</v>
      </c>
      <c r="R46" s="36">
        <v>181847</v>
      </c>
      <c r="S46" s="36">
        <v>231757</v>
      </c>
      <c r="T46" s="36">
        <v>207266</v>
      </c>
      <c r="U46" s="36">
        <v>285913</v>
      </c>
      <c r="V46" s="36">
        <v>238870</v>
      </c>
      <c r="W46" s="36">
        <v>254989</v>
      </c>
      <c r="X46" s="36">
        <v>235458</v>
      </c>
      <c r="Y46" s="36">
        <v>246493</v>
      </c>
      <c r="Z46" s="36">
        <v>223274</v>
      </c>
      <c r="AA46" s="36">
        <v>176036</v>
      </c>
      <c r="AB46" s="36">
        <v>148690</v>
      </c>
      <c r="AC46" s="36">
        <v>185367</v>
      </c>
      <c r="AD46" s="36">
        <v>208362</v>
      </c>
      <c r="AE46" s="36">
        <v>189169</v>
      </c>
      <c r="AF46" s="36">
        <v>202486</v>
      </c>
      <c r="AG46" s="36">
        <v>237965</v>
      </c>
      <c r="AH46" s="36">
        <v>226944</v>
      </c>
      <c r="AI46" s="36">
        <v>183244</v>
      </c>
      <c r="AJ46" s="36">
        <v>205272</v>
      </c>
      <c r="AK46" s="36">
        <v>199329</v>
      </c>
      <c r="AL46" s="36">
        <v>204321</v>
      </c>
      <c r="AM46" s="36">
        <v>177609</v>
      </c>
      <c r="AN46" s="36">
        <v>190936</v>
      </c>
      <c r="AO46" s="36">
        <v>180693</v>
      </c>
      <c r="AP46" s="36">
        <v>176953</v>
      </c>
      <c r="AQ46" s="36">
        <v>152844</v>
      </c>
      <c r="AR46" s="36">
        <v>202887</v>
      </c>
      <c r="AS46" s="36">
        <v>296717</v>
      </c>
      <c r="AT46" s="36">
        <v>396525</v>
      </c>
      <c r="AU46" s="36">
        <v>382666</v>
      </c>
      <c r="AV46" s="36">
        <v>461201</v>
      </c>
      <c r="AW46" s="36">
        <v>581070</v>
      </c>
      <c r="AX46" s="36">
        <v>493432</v>
      </c>
      <c r="AY46" s="36">
        <v>482436</v>
      </c>
      <c r="AZ46" s="36">
        <v>585805</v>
      </c>
      <c r="BA46" s="36">
        <v>589978</v>
      </c>
      <c r="BB46" s="36">
        <v>574303</v>
      </c>
      <c r="BC46" s="36">
        <v>498361</v>
      </c>
      <c r="BD46" s="36">
        <v>402762</v>
      </c>
      <c r="BE46" s="36">
        <v>552021</v>
      </c>
      <c r="BF46" s="36">
        <v>607901</v>
      </c>
      <c r="BG46" s="36">
        <f t="shared" ref="BG46" si="4">SUM(BG47:BG60)</f>
        <v>478131</v>
      </c>
      <c r="BH46" s="36">
        <f t="shared" ref="BH46" si="5">SUM(BH47:BH60)</f>
        <v>486536</v>
      </c>
      <c r="BI46" s="36">
        <v>101232</v>
      </c>
      <c r="BJ46" s="36">
        <v>133262</v>
      </c>
      <c r="BK46" s="36">
        <v>129376</v>
      </c>
      <c r="BL46" s="36">
        <v>181847</v>
      </c>
      <c r="BM46" s="36">
        <v>238870</v>
      </c>
      <c r="BN46" s="36">
        <v>223274</v>
      </c>
      <c r="BO46" s="36">
        <v>208362</v>
      </c>
      <c r="BP46" s="36">
        <v>226944</v>
      </c>
      <c r="BQ46" s="36">
        <v>204321</v>
      </c>
      <c r="BR46" s="36">
        <v>176953</v>
      </c>
      <c r="BS46" s="36">
        <v>396525</v>
      </c>
      <c r="BT46" s="36">
        <v>493432</v>
      </c>
      <c r="BU46" s="36">
        <v>574303</v>
      </c>
      <c r="BV46" s="36">
        <v>607901</v>
      </c>
      <c r="BW46" s="36">
        <v>486536</v>
      </c>
    </row>
    <row r="47" spans="2:75" x14ac:dyDescent="0.2">
      <c r="B47" s="98" t="s">
        <v>170</v>
      </c>
      <c r="C47" s="99">
        <v>20492</v>
      </c>
      <c r="D47" s="99">
        <v>21428</v>
      </c>
      <c r="E47" s="99">
        <v>26377</v>
      </c>
      <c r="F47" s="99">
        <v>20492</v>
      </c>
      <c r="G47" s="99">
        <v>21890</v>
      </c>
      <c r="H47" s="99">
        <v>18832</v>
      </c>
      <c r="I47" s="99">
        <v>33108</v>
      </c>
      <c r="J47" s="99">
        <v>30944</v>
      </c>
      <c r="K47" s="99">
        <v>18524</v>
      </c>
      <c r="L47" s="99">
        <v>18340</v>
      </c>
      <c r="M47" s="99">
        <v>31408</v>
      </c>
      <c r="N47" s="99">
        <v>28115</v>
      </c>
      <c r="O47" s="99">
        <v>30043</v>
      </c>
      <c r="P47" s="99">
        <v>28538</v>
      </c>
      <c r="Q47" s="99">
        <v>38890</v>
      </c>
      <c r="R47" s="99">
        <v>43843</v>
      </c>
      <c r="S47" s="99">
        <v>45888</v>
      </c>
      <c r="T47" s="99">
        <v>37479</v>
      </c>
      <c r="U47" s="99">
        <v>63619</v>
      </c>
      <c r="V47" s="99">
        <v>30000</v>
      </c>
      <c r="W47" s="99">
        <v>30621</v>
      </c>
      <c r="X47" s="99">
        <v>40924</v>
      </c>
      <c r="Y47" s="99">
        <v>58534</v>
      </c>
      <c r="Z47" s="99">
        <v>50476</v>
      </c>
      <c r="AA47" s="99">
        <v>36782</v>
      </c>
      <c r="AB47" s="99">
        <v>28349</v>
      </c>
      <c r="AC47" s="99">
        <v>45279</v>
      </c>
      <c r="AD47" s="99">
        <v>46573</v>
      </c>
      <c r="AE47" s="99">
        <v>55113</v>
      </c>
      <c r="AF47" s="99">
        <v>48763</v>
      </c>
      <c r="AG47" s="99">
        <v>65415</v>
      </c>
      <c r="AH47" s="99">
        <v>52385</v>
      </c>
      <c r="AI47" s="99">
        <v>37969</v>
      </c>
      <c r="AJ47" s="99">
        <v>52424</v>
      </c>
      <c r="AK47" s="99">
        <v>53025</v>
      </c>
      <c r="AL47" s="99">
        <v>45736</v>
      </c>
      <c r="AM47" s="99">
        <v>46523</v>
      </c>
      <c r="AN47" s="99">
        <v>46715</v>
      </c>
      <c r="AO47" s="99">
        <v>42392</v>
      </c>
      <c r="AP47" s="99">
        <v>53652</v>
      </c>
      <c r="AQ47" s="99">
        <v>31196</v>
      </c>
      <c r="AR47" s="99">
        <v>34959</v>
      </c>
      <c r="AS47" s="99">
        <v>69914</v>
      </c>
      <c r="AT47" s="99">
        <v>75197</v>
      </c>
      <c r="AU47" s="99">
        <v>92106</v>
      </c>
      <c r="AV47" s="99">
        <v>95728</v>
      </c>
      <c r="AW47" s="99">
        <v>122825</v>
      </c>
      <c r="AX47" s="99">
        <v>66990</v>
      </c>
      <c r="AY47" s="99">
        <v>114768</v>
      </c>
      <c r="AZ47" s="99">
        <v>103514</v>
      </c>
      <c r="BA47" s="99">
        <v>104335</v>
      </c>
      <c r="BB47" s="99">
        <v>70557</v>
      </c>
      <c r="BC47" s="99">
        <v>69248</v>
      </c>
      <c r="BD47" s="99">
        <v>76555</v>
      </c>
      <c r="BE47" s="99">
        <v>138384</v>
      </c>
      <c r="BF47" s="99">
        <v>120878</v>
      </c>
      <c r="BG47" s="99">
        <v>103087</v>
      </c>
      <c r="BH47" s="99">
        <v>95195</v>
      </c>
      <c r="BI47" s="99">
        <v>20492</v>
      </c>
      <c r="BJ47" s="99">
        <v>30944</v>
      </c>
      <c r="BK47" s="99">
        <v>28115</v>
      </c>
      <c r="BL47" s="99">
        <v>43843</v>
      </c>
      <c r="BM47" s="99">
        <v>30000</v>
      </c>
      <c r="BN47" s="99">
        <v>50476</v>
      </c>
      <c r="BO47" s="99">
        <v>46573</v>
      </c>
      <c r="BP47" s="99">
        <v>52385</v>
      </c>
      <c r="BQ47" s="99">
        <v>45736</v>
      </c>
      <c r="BR47" s="99">
        <v>53652</v>
      </c>
      <c r="BS47" s="99">
        <v>75197</v>
      </c>
      <c r="BT47" s="99">
        <v>66990</v>
      </c>
      <c r="BU47" s="99">
        <v>70557</v>
      </c>
      <c r="BV47" s="99">
        <v>120878</v>
      </c>
      <c r="BW47" s="99">
        <v>95195</v>
      </c>
    </row>
    <row r="48" spans="2:75" x14ac:dyDescent="0.2">
      <c r="B48" s="98" t="s">
        <v>171</v>
      </c>
      <c r="C48" s="99">
        <v>22147</v>
      </c>
      <c r="D48" s="99">
        <v>11650</v>
      </c>
      <c r="E48" s="99">
        <v>21939</v>
      </c>
      <c r="F48" s="99">
        <v>22147</v>
      </c>
      <c r="G48" s="99">
        <v>20458</v>
      </c>
      <c r="H48" s="99">
        <v>18424</v>
      </c>
      <c r="I48" s="99">
        <v>18897</v>
      </c>
      <c r="J48" s="99">
        <v>31564</v>
      </c>
      <c r="K48" s="99">
        <v>42078</v>
      </c>
      <c r="L48" s="99">
        <v>54390</v>
      </c>
      <c r="M48" s="99">
        <v>11669</v>
      </c>
      <c r="N48" s="99">
        <v>12880</v>
      </c>
      <c r="O48" s="99">
        <v>11915</v>
      </c>
      <c r="P48" s="99">
        <v>10676</v>
      </c>
      <c r="Q48" s="99">
        <v>11438</v>
      </c>
      <c r="R48" s="99">
        <v>13842</v>
      </c>
      <c r="S48" s="99">
        <v>22056</v>
      </c>
      <c r="T48" s="99">
        <v>25006</v>
      </c>
      <c r="U48" s="99">
        <v>28009</v>
      </c>
      <c r="V48" s="99">
        <v>37769</v>
      </c>
      <c r="W48" s="99">
        <v>39677</v>
      </c>
      <c r="X48" s="99">
        <v>45075</v>
      </c>
      <c r="Y48" s="99">
        <v>52589</v>
      </c>
      <c r="Z48" s="99">
        <v>48674</v>
      </c>
      <c r="AA48" s="99">
        <v>45927</v>
      </c>
      <c r="AB48" s="99">
        <v>33446</v>
      </c>
      <c r="AC48" s="99">
        <v>41724</v>
      </c>
      <c r="AD48" s="99">
        <v>50045</v>
      </c>
      <c r="AE48" s="99">
        <v>52514</v>
      </c>
      <c r="AF48" s="99">
        <v>55205</v>
      </c>
      <c r="AG48" s="99">
        <v>58140</v>
      </c>
      <c r="AH48" s="99">
        <v>49487</v>
      </c>
      <c r="AI48" s="99">
        <v>39278</v>
      </c>
      <c r="AJ48" s="99">
        <v>41496</v>
      </c>
      <c r="AK48" s="99">
        <v>31048</v>
      </c>
      <c r="AL48" s="99">
        <v>31290</v>
      </c>
      <c r="AM48" s="99">
        <v>41679</v>
      </c>
      <c r="AN48" s="99">
        <v>41445</v>
      </c>
      <c r="AO48" s="99">
        <v>25091</v>
      </c>
      <c r="AP48" s="99">
        <v>24352</v>
      </c>
      <c r="AQ48" s="99">
        <v>38267</v>
      </c>
      <c r="AR48" s="99">
        <v>39663</v>
      </c>
      <c r="AS48" s="99">
        <v>40752</v>
      </c>
      <c r="AT48" s="99">
        <v>5993</v>
      </c>
      <c r="AU48" s="99">
        <v>5990</v>
      </c>
      <c r="AV48" s="99">
        <v>5987</v>
      </c>
      <c r="AW48" s="99">
        <v>16860</v>
      </c>
      <c r="AX48" s="99">
        <v>17125</v>
      </c>
      <c r="AY48" s="99">
        <v>17221</v>
      </c>
      <c r="AZ48" s="99">
        <v>79703</v>
      </c>
      <c r="BA48" s="99">
        <v>76211</v>
      </c>
      <c r="BB48" s="99">
        <v>78748</v>
      </c>
      <c r="BC48" s="99">
        <v>83310</v>
      </c>
      <c r="BD48" s="99">
        <v>74439</v>
      </c>
      <c r="BE48" s="99">
        <v>129044</v>
      </c>
      <c r="BF48" s="99">
        <v>129486</v>
      </c>
      <c r="BG48" s="99">
        <v>90295</v>
      </c>
      <c r="BH48" s="99">
        <v>84018</v>
      </c>
      <c r="BI48" s="99">
        <v>22147</v>
      </c>
      <c r="BJ48" s="99">
        <v>31564</v>
      </c>
      <c r="BK48" s="99">
        <v>12880</v>
      </c>
      <c r="BL48" s="99">
        <v>13842</v>
      </c>
      <c r="BM48" s="99">
        <v>37769</v>
      </c>
      <c r="BN48" s="99">
        <v>48674</v>
      </c>
      <c r="BO48" s="99">
        <v>50045</v>
      </c>
      <c r="BP48" s="99">
        <v>49487</v>
      </c>
      <c r="BQ48" s="99">
        <v>31290</v>
      </c>
      <c r="BR48" s="99">
        <v>24352</v>
      </c>
      <c r="BS48" s="99">
        <v>5993</v>
      </c>
      <c r="BT48" s="99">
        <v>17125</v>
      </c>
      <c r="BU48" s="99">
        <v>78748</v>
      </c>
      <c r="BV48" s="99">
        <v>129486</v>
      </c>
      <c r="BW48" s="99">
        <v>84018</v>
      </c>
    </row>
    <row r="49" spans="2:75" x14ac:dyDescent="0.2">
      <c r="B49" s="98" t="s">
        <v>169</v>
      </c>
      <c r="C49" s="99">
        <v>11472</v>
      </c>
      <c r="D49" s="99">
        <v>10125</v>
      </c>
      <c r="E49" s="99">
        <v>10306</v>
      </c>
      <c r="F49" s="99">
        <v>11472</v>
      </c>
      <c r="G49" s="99">
        <v>11460</v>
      </c>
      <c r="H49" s="99">
        <v>11420</v>
      </c>
      <c r="I49" s="99">
        <v>11442</v>
      </c>
      <c r="J49" s="99">
        <v>11441</v>
      </c>
      <c r="K49" s="99">
        <v>22920</v>
      </c>
      <c r="L49" s="99">
        <v>10047</v>
      </c>
      <c r="M49" s="99">
        <v>9956</v>
      </c>
      <c r="N49" s="99">
        <v>19762</v>
      </c>
      <c r="O49" s="99">
        <v>19809</v>
      </c>
      <c r="P49" s="99">
        <v>8586</v>
      </c>
      <c r="Q49" s="99">
        <v>8636</v>
      </c>
      <c r="R49" s="99">
        <v>17426</v>
      </c>
      <c r="S49" s="99">
        <v>16046</v>
      </c>
      <c r="T49" s="99">
        <v>7440</v>
      </c>
      <c r="U49" s="99">
        <v>6887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99">
        <v>0</v>
      </c>
      <c r="AL49" s="99">
        <v>0</v>
      </c>
      <c r="AM49" s="99">
        <v>0</v>
      </c>
      <c r="AN49" s="99">
        <v>0</v>
      </c>
      <c r="AO49" s="99">
        <v>0</v>
      </c>
      <c r="AP49" s="99">
        <v>0</v>
      </c>
      <c r="AQ49" s="99">
        <v>0</v>
      </c>
      <c r="AR49" s="99">
        <v>0</v>
      </c>
      <c r="AS49" s="99">
        <v>0</v>
      </c>
      <c r="AT49" s="99">
        <v>0</v>
      </c>
      <c r="AU49" s="99">
        <v>0</v>
      </c>
      <c r="AV49" s="99">
        <v>0</v>
      </c>
      <c r="AW49" s="99">
        <v>0</v>
      </c>
      <c r="AX49" s="99">
        <v>0</v>
      </c>
      <c r="AY49" s="99">
        <v>0</v>
      </c>
      <c r="AZ49" s="99"/>
      <c r="BA49" s="99">
        <v>0</v>
      </c>
      <c r="BB49" s="99">
        <v>0</v>
      </c>
      <c r="BC49" s="99">
        <v>0</v>
      </c>
      <c r="BD49" s="99">
        <v>0</v>
      </c>
      <c r="BE49" s="99">
        <v>0</v>
      </c>
      <c r="BF49" s="99">
        <v>0</v>
      </c>
      <c r="BG49" s="99">
        <v>0</v>
      </c>
      <c r="BH49" s="99"/>
      <c r="BI49" s="99">
        <v>11472</v>
      </c>
      <c r="BJ49" s="99">
        <v>11441</v>
      </c>
      <c r="BK49" s="99">
        <v>19762</v>
      </c>
      <c r="BL49" s="99">
        <v>17426</v>
      </c>
      <c r="BM49" s="99">
        <v>0</v>
      </c>
      <c r="BN49" s="99">
        <v>0</v>
      </c>
      <c r="BO49" s="99">
        <v>0</v>
      </c>
      <c r="BP49" s="99">
        <v>0</v>
      </c>
      <c r="BQ49" s="99">
        <v>0</v>
      </c>
      <c r="BR49" s="99">
        <v>0</v>
      </c>
      <c r="BS49" s="99">
        <v>0</v>
      </c>
      <c r="BT49" s="99">
        <v>0</v>
      </c>
      <c r="BU49" s="99">
        <v>0</v>
      </c>
      <c r="BV49" s="99">
        <v>0</v>
      </c>
      <c r="BW49" s="99">
        <v>0</v>
      </c>
    </row>
    <row r="50" spans="2:75" x14ac:dyDescent="0.2">
      <c r="B50" s="98" t="s">
        <v>179</v>
      </c>
      <c r="C50" s="99">
        <v>0</v>
      </c>
      <c r="D50" s="99">
        <v>29</v>
      </c>
      <c r="E50" s="99">
        <v>0</v>
      </c>
      <c r="F50" s="99">
        <v>0</v>
      </c>
      <c r="G50" s="99">
        <v>0</v>
      </c>
      <c r="H50" s="99">
        <v>100</v>
      </c>
      <c r="I50" s="99">
        <v>1132</v>
      </c>
      <c r="J50" s="99">
        <v>391</v>
      </c>
      <c r="K50" s="99">
        <v>12</v>
      </c>
      <c r="L50" s="99">
        <v>490</v>
      </c>
      <c r="M50" s="99">
        <v>128</v>
      </c>
      <c r="N50" s="99">
        <v>8</v>
      </c>
      <c r="O50" s="99">
        <v>0</v>
      </c>
      <c r="P50" s="99">
        <v>150</v>
      </c>
      <c r="Q50" s="99">
        <v>0</v>
      </c>
      <c r="R50" s="99">
        <v>326</v>
      </c>
      <c r="S50" s="99">
        <v>1637</v>
      </c>
      <c r="T50" s="99">
        <v>0</v>
      </c>
      <c r="U50" s="99">
        <v>566</v>
      </c>
      <c r="V50" s="99">
        <v>0</v>
      </c>
      <c r="W50" s="99">
        <v>0</v>
      </c>
      <c r="X50" s="99">
        <v>0</v>
      </c>
      <c r="Y50" s="99">
        <v>181</v>
      </c>
      <c r="Z50" s="99">
        <v>465</v>
      </c>
      <c r="AA50" s="99">
        <v>146</v>
      </c>
      <c r="AB50" s="99">
        <v>158</v>
      </c>
      <c r="AC50" s="99">
        <v>102</v>
      </c>
      <c r="AD50" s="99">
        <v>0</v>
      </c>
      <c r="AE50" s="99">
        <v>0</v>
      </c>
      <c r="AF50" s="99">
        <v>0</v>
      </c>
      <c r="AG50" s="99">
        <v>62</v>
      </c>
      <c r="AH50" s="99">
        <v>0</v>
      </c>
      <c r="AI50" s="99">
        <v>203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  <c r="AR50" s="99">
        <v>0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0</v>
      </c>
      <c r="AY50" s="99">
        <v>0</v>
      </c>
      <c r="AZ50" s="99"/>
      <c r="BA50" s="99">
        <v>0</v>
      </c>
      <c r="BB50" s="99">
        <v>0</v>
      </c>
      <c r="BC50" s="99">
        <v>0</v>
      </c>
      <c r="BD50" s="99">
        <v>0</v>
      </c>
      <c r="BE50" s="99">
        <v>0</v>
      </c>
      <c r="BF50" s="99">
        <v>0</v>
      </c>
      <c r="BG50" s="99">
        <v>0</v>
      </c>
      <c r="BH50" s="99"/>
      <c r="BI50" s="99">
        <v>0</v>
      </c>
      <c r="BJ50" s="99">
        <v>391</v>
      </c>
      <c r="BK50" s="99">
        <v>8</v>
      </c>
      <c r="BL50" s="99">
        <v>326</v>
      </c>
      <c r="BM50" s="99">
        <v>0</v>
      </c>
      <c r="BN50" s="99">
        <v>465</v>
      </c>
      <c r="BO50" s="99">
        <v>0</v>
      </c>
      <c r="BP50" s="99">
        <v>0</v>
      </c>
      <c r="BQ50" s="99">
        <v>0</v>
      </c>
      <c r="BR50" s="99">
        <v>0</v>
      </c>
      <c r="BS50" s="99">
        <v>0</v>
      </c>
      <c r="BT50" s="99">
        <v>0</v>
      </c>
      <c r="BU50" s="99">
        <v>0</v>
      </c>
      <c r="BV50" s="99">
        <v>0</v>
      </c>
      <c r="BW50" s="99">
        <v>0</v>
      </c>
    </row>
    <row r="51" spans="2:75" x14ac:dyDescent="0.2">
      <c r="B51" s="98" t="s">
        <v>178</v>
      </c>
      <c r="C51" s="99">
        <v>12628</v>
      </c>
      <c r="D51" s="99">
        <v>8997</v>
      </c>
      <c r="E51" s="99">
        <v>10213</v>
      </c>
      <c r="F51" s="99">
        <v>12628</v>
      </c>
      <c r="G51" s="99">
        <v>8867</v>
      </c>
      <c r="H51" s="99">
        <v>10226</v>
      </c>
      <c r="I51" s="99">
        <v>12751</v>
      </c>
      <c r="J51" s="99">
        <v>16142</v>
      </c>
      <c r="K51" s="99">
        <v>13335</v>
      </c>
      <c r="L51" s="99">
        <v>12070</v>
      </c>
      <c r="M51" s="99">
        <v>12248</v>
      </c>
      <c r="N51" s="99">
        <v>15781</v>
      </c>
      <c r="O51" s="99">
        <v>14200</v>
      </c>
      <c r="P51" s="99">
        <v>14374</v>
      </c>
      <c r="Q51" s="99">
        <v>16941</v>
      </c>
      <c r="R51" s="99">
        <v>20471</v>
      </c>
      <c r="S51" s="99">
        <v>20823</v>
      </c>
      <c r="T51" s="99">
        <v>19476</v>
      </c>
      <c r="U51" s="99">
        <v>22275</v>
      </c>
      <c r="V51" s="99">
        <v>25983</v>
      </c>
      <c r="W51" s="99">
        <v>23295</v>
      </c>
      <c r="X51" s="99">
        <v>20892</v>
      </c>
      <c r="Y51" s="99">
        <v>20933</v>
      </c>
      <c r="Z51" s="99">
        <v>14581</v>
      </c>
      <c r="AA51" s="99">
        <v>11565</v>
      </c>
      <c r="AB51" s="99">
        <v>14837</v>
      </c>
      <c r="AC51" s="99">
        <v>14591</v>
      </c>
      <c r="AD51" s="99">
        <v>15120</v>
      </c>
      <c r="AE51" s="99">
        <v>14609</v>
      </c>
      <c r="AF51" s="99">
        <v>17805</v>
      </c>
      <c r="AG51" s="99">
        <v>20792</v>
      </c>
      <c r="AH51" s="99">
        <v>11686</v>
      </c>
      <c r="AI51" s="99">
        <v>10854</v>
      </c>
      <c r="AJ51" s="99">
        <v>12373</v>
      </c>
      <c r="AK51" s="99">
        <v>14561</v>
      </c>
      <c r="AL51" s="99">
        <v>11800</v>
      </c>
      <c r="AM51" s="99">
        <v>9902</v>
      </c>
      <c r="AN51" s="99">
        <v>13802</v>
      </c>
      <c r="AO51" s="99">
        <v>19176</v>
      </c>
      <c r="AP51" s="99">
        <v>19078</v>
      </c>
      <c r="AQ51" s="99">
        <v>14936</v>
      </c>
      <c r="AR51" s="99">
        <v>20748</v>
      </c>
      <c r="AS51" s="99">
        <v>25550</v>
      </c>
      <c r="AT51" s="99">
        <v>23826</v>
      </c>
      <c r="AU51" s="99">
        <v>17787</v>
      </c>
      <c r="AV51" s="99">
        <v>20981</v>
      </c>
      <c r="AW51" s="99">
        <v>28392</v>
      </c>
      <c r="AX51" s="99">
        <v>27186</v>
      </c>
      <c r="AY51" s="99">
        <v>26144</v>
      </c>
      <c r="AZ51" s="99">
        <v>35532</v>
      </c>
      <c r="BA51" s="99">
        <v>47909</v>
      </c>
      <c r="BB51" s="99">
        <v>43707</v>
      </c>
      <c r="BC51" s="99">
        <v>27456</v>
      </c>
      <c r="BD51" s="99">
        <v>35668</v>
      </c>
      <c r="BE51" s="99">
        <v>45934</v>
      </c>
      <c r="BF51" s="99">
        <v>44844</v>
      </c>
      <c r="BG51" s="99">
        <v>32031</v>
      </c>
      <c r="BH51" s="99">
        <v>40581</v>
      </c>
      <c r="BI51" s="99">
        <v>12628</v>
      </c>
      <c r="BJ51" s="99">
        <v>16142</v>
      </c>
      <c r="BK51" s="99">
        <v>15781</v>
      </c>
      <c r="BL51" s="99">
        <v>20471</v>
      </c>
      <c r="BM51" s="99">
        <v>25983</v>
      </c>
      <c r="BN51" s="99">
        <v>14581</v>
      </c>
      <c r="BO51" s="99">
        <v>15120</v>
      </c>
      <c r="BP51" s="99">
        <v>11686</v>
      </c>
      <c r="BQ51" s="99">
        <v>11800</v>
      </c>
      <c r="BR51" s="99">
        <v>19078</v>
      </c>
      <c r="BS51" s="99">
        <v>23826</v>
      </c>
      <c r="BT51" s="99">
        <v>27186</v>
      </c>
      <c r="BU51" s="99">
        <v>43707</v>
      </c>
      <c r="BV51" s="99">
        <v>44844</v>
      </c>
      <c r="BW51" s="99">
        <v>40581</v>
      </c>
    </row>
    <row r="52" spans="2:75" x14ac:dyDescent="0.2">
      <c r="B52" s="98" t="s">
        <v>122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32288</v>
      </c>
      <c r="I52" s="99">
        <v>40068</v>
      </c>
      <c r="J52" s="99">
        <v>30955</v>
      </c>
      <c r="K52" s="99">
        <v>21614</v>
      </c>
      <c r="L52" s="99">
        <v>26568</v>
      </c>
      <c r="M52" s="99">
        <v>37032</v>
      </c>
      <c r="N52" s="99">
        <v>35421</v>
      </c>
      <c r="O52" s="99">
        <v>41052</v>
      </c>
      <c r="P52" s="99">
        <v>46833</v>
      </c>
      <c r="Q52" s="99">
        <v>73839</v>
      </c>
      <c r="R52" s="99">
        <v>67127</v>
      </c>
      <c r="S52" s="99">
        <v>105607</v>
      </c>
      <c r="T52" s="99">
        <v>94209</v>
      </c>
      <c r="U52" s="99">
        <v>141731</v>
      </c>
      <c r="V52" s="99">
        <v>113269</v>
      </c>
      <c r="W52" s="99">
        <v>134242</v>
      </c>
      <c r="X52" s="99">
        <v>115873</v>
      </c>
      <c r="Y52" s="99">
        <v>96438</v>
      </c>
      <c r="Z52" s="99">
        <v>81796</v>
      </c>
      <c r="AA52" s="99">
        <v>63433</v>
      </c>
      <c r="AB52" s="99">
        <v>58506</v>
      </c>
      <c r="AC52" s="99">
        <v>69219</v>
      </c>
      <c r="AD52" s="99">
        <v>60466</v>
      </c>
      <c r="AE52" s="99">
        <v>40481</v>
      </c>
      <c r="AF52" s="99">
        <v>56043</v>
      </c>
      <c r="AG52" s="99">
        <v>72352</v>
      </c>
      <c r="AH52" s="99">
        <v>79597</v>
      </c>
      <c r="AI52" s="99">
        <v>72446</v>
      </c>
      <c r="AJ52" s="99">
        <v>77441</v>
      </c>
      <c r="AK52" s="99">
        <v>76332</v>
      </c>
      <c r="AL52" s="99">
        <v>83736</v>
      </c>
      <c r="AM52" s="99">
        <v>51696</v>
      </c>
      <c r="AN52" s="99">
        <v>66792</v>
      </c>
      <c r="AO52" s="99">
        <v>73742</v>
      </c>
      <c r="AP52" s="99">
        <v>49997</v>
      </c>
      <c r="AQ52" s="99">
        <v>42089</v>
      </c>
      <c r="AR52" s="99">
        <v>74396</v>
      </c>
      <c r="AS52" s="99">
        <v>137827</v>
      </c>
      <c r="AT52" s="99">
        <v>254527</v>
      </c>
      <c r="AU52" s="99">
        <v>232191</v>
      </c>
      <c r="AV52" s="99">
        <v>289549</v>
      </c>
      <c r="AW52" s="99">
        <v>368525</v>
      </c>
      <c r="AX52" s="99">
        <v>310513</v>
      </c>
      <c r="AY52" s="99">
        <v>192113</v>
      </c>
      <c r="AZ52" s="99">
        <v>310005</v>
      </c>
      <c r="BA52" s="99">
        <v>290208</v>
      </c>
      <c r="BB52" s="99">
        <v>220219</v>
      </c>
      <c r="BC52" s="99">
        <v>167607</v>
      </c>
      <c r="BD52" s="99">
        <v>152446</v>
      </c>
      <c r="BE52" s="99">
        <v>164908</v>
      </c>
      <c r="BF52" s="99">
        <v>197992</v>
      </c>
      <c r="BG52" s="99">
        <v>140243</v>
      </c>
      <c r="BH52" s="99">
        <v>153756</v>
      </c>
      <c r="BI52" s="99">
        <v>0</v>
      </c>
      <c r="BJ52" s="99">
        <v>30955</v>
      </c>
      <c r="BK52" s="99">
        <v>35421</v>
      </c>
      <c r="BL52" s="99">
        <v>67127</v>
      </c>
      <c r="BM52" s="99">
        <v>113269</v>
      </c>
      <c r="BN52" s="99">
        <v>81796</v>
      </c>
      <c r="BO52" s="99">
        <v>60466</v>
      </c>
      <c r="BP52" s="99">
        <v>79597</v>
      </c>
      <c r="BQ52" s="99">
        <v>83736</v>
      </c>
      <c r="BR52" s="99">
        <v>49997</v>
      </c>
      <c r="BS52" s="99">
        <v>254527</v>
      </c>
      <c r="BT52" s="99">
        <v>310513</v>
      </c>
      <c r="BU52" s="99">
        <v>220219</v>
      </c>
      <c r="BV52" s="99">
        <v>197992</v>
      </c>
      <c r="BW52" s="99">
        <v>153756</v>
      </c>
    </row>
    <row r="53" spans="2:75" x14ac:dyDescent="0.2">
      <c r="B53" s="98" t="s">
        <v>123</v>
      </c>
      <c r="C53" s="99">
        <v>2208</v>
      </c>
      <c r="D53" s="99">
        <v>2325</v>
      </c>
      <c r="E53" s="99">
        <v>2738</v>
      </c>
      <c r="F53" s="99">
        <v>2208</v>
      </c>
      <c r="G53" s="99">
        <v>747</v>
      </c>
      <c r="H53" s="99">
        <v>1314</v>
      </c>
      <c r="I53" s="99">
        <v>1236</v>
      </c>
      <c r="J53" s="99">
        <v>2475</v>
      </c>
      <c r="K53" s="99">
        <v>858</v>
      </c>
      <c r="L53" s="99">
        <v>875</v>
      </c>
      <c r="M53" s="99">
        <v>978</v>
      </c>
      <c r="N53" s="99">
        <v>2822</v>
      </c>
      <c r="O53" s="99">
        <v>1641</v>
      </c>
      <c r="P53" s="99">
        <v>2773</v>
      </c>
      <c r="Q53" s="99">
        <v>7286</v>
      </c>
      <c r="R53" s="99">
        <v>2268</v>
      </c>
      <c r="S53" s="99">
        <v>4522</v>
      </c>
      <c r="T53" s="99">
        <v>8260</v>
      </c>
      <c r="U53" s="99">
        <v>8276</v>
      </c>
      <c r="V53" s="99">
        <v>4170</v>
      </c>
      <c r="W53" s="99">
        <v>1740</v>
      </c>
      <c r="X53" s="99">
        <v>3058</v>
      </c>
      <c r="Y53" s="99">
        <v>3817</v>
      </c>
      <c r="Z53" s="99">
        <v>5249</v>
      </c>
      <c r="AA53" s="99">
        <v>4504</v>
      </c>
      <c r="AB53" s="99">
        <v>3085</v>
      </c>
      <c r="AC53" s="99">
        <v>4157</v>
      </c>
      <c r="AD53" s="99">
        <v>4839</v>
      </c>
      <c r="AE53" s="99">
        <v>3264</v>
      </c>
      <c r="AF53" s="99">
        <v>3780</v>
      </c>
      <c r="AG53" s="99">
        <v>3827</v>
      </c>
      <c r="AH53" s="99">
        <v>4182</v>
      </c>
      <c r="AI53" s="99">
        <v>2659</v>
      </c>
      <c r="AJ53" s="99">
        <v>2846</v>
      </c>
      <c r="AK53" s="99">
        <v>2842</v>
      </c>
      <c r="AL53" s="99">
        <v>7676</v>
      </c>
      <c r="AM53" s="99">
        <v>2494</v>
      </c>
      <c r="AN53" s="99">
        <v>1801</v>
      </c>
      <c r="AO53" s="99">
        <v>1628</v>
      </c>
      <c r="AP53" s="99">
        <v>2386</v>
      </c>
      <c r="AQ53" s="99">
        <v>1346</v>
      </c>
      <c r="AR53" s="99">
        <v>2671</v>
      </c>
      <c r="AS53" s="99">
        <v>1771</v>
      </c>
      <c r="AT53" s="99">
        <v>1829</v>
      </c>
      <c r="AU53" s="99">
        <v>1569</v>
      </c>
      <c r="AV53" s="99">
        <v>1954</v>
      </c>
      <c r="AW53" s="99">
        <v>2149</v>
      </c>
      <c r="AX53" s="99">
        <v>6163</v>
      </c>
      <c r="AY53" s="99">
        <v>4011</v>
      </c>
      <c r="AZ53" s="99">
        <v>4240</v>
      </c>
      <c r="BA53" s="99">
        <v>11264</v>
      </c>
      <c r="BB53" s="99">
        <v>5067</v>
      </c>
      <c r="BC53" s="99">
        <v>7115</v>
      </c>
      <c r="BD53" s="99">
        <v>6669</v>
      </c>
      <c r="BE53" s="99">
        <v>5959</v>
      </c>
      <c r="BF53" s="99">
        <v>9984</v>
      </c>
      <c r="BG53" s="99">
        <v>7393</v>
      </c>
      <c r="BH53" s="99">
        <v>7788</v>
      </c>
      <c r="BI53" s="99">
        <v>2208</v>
      </c>
      <c r="BJ53" s="99">
        <v>2475</v>
      </c>
      <c r="BK53" s="99">
        <v>2822</v>
      </c>
      <c r="BL53" s="99">
        <v>2268</v>
      </c>
      <c r="BM53" s="99">
        <v>4170</v>
      </c>
      <c r="BN53" s="99">
        <v>5249</v>
      </c>
      <c r="BO53" s="99">
        <v>4839</v>
      </c>
      <c r="BP53" s="99">
        <v>4182</v>
      </c>
      <c r="BQ53" s="99">
        <v>7676</v>
      </c>
      <c r="BR53" s="99">
        <v>2386</v>
      </c>
      <c r="BS53" s="99">
        <v>1829</v>
      </c>
      <c r="BT53" s="99">
        <v>6163</v>
      </c>
      <c r="BU53" s="99">
        <v>5067</v>
      </c>
      <c r="BV53" s="99">
        <v>9984</v>
      </c>
      <c r="BW53" s="99">
        <v>7788</v>
      </c>
    </row>
    <row r="54" spans="2:75" x14ac:dyDescent="0.2">
      <c r="B54" s="98" t="s">
        <v>177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503</v>
      </c>
      <c r="K54" s="99">
        <v>0</v>
      </c>
      <c r="L54" s="99">
        <v>1</v>
      </c>
      <c r="M54" s="99">
        <v>0</v>
      </c>
      <c r="N54" s="99">
        <v>552</v>
      </c>
      <c r="O54" s="99">
        <v>0</v>
      </c>
      <c r="P54" s="99">
        <v>1340</v>
      </c>
      <c r="Q54" s="99">
        <v>0</v>
      </c>
      <c r="R54" s="99">
        <v>162</v>
      </c>
      <c r="S54" s="99">
        <v>0</v>
      </c>
      <c r="T54" s="99">
        <v>0</v>
      </c>
      <c r="U54" s="99">
        <v>0</v>
      </c>
      <c r="V54" s="99">
        <v>0</v>
      </c>
      <c r="W54" s="99">
        <v>382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273</v>
      </c>
      <c r="AQ54" s="99">
        <v>99</v>
      </c>
      <c r="AR54" s="99">
        <v>5427</v>
      </c>
      <c r="AS54" s="99">
        <v>2079</v>
      </c>
      <c r="AT54" s="99">
        <v>236</v>
      </c>
      <c r="AU54" s="99">
        <v>518</v>
      </c>
      <c r="AV54" s="99">
        <v>181</v>
      </c>
      <c r="AW54" s="99">
        <v>7355</v>
      </c>
      <c r="AX54" s="99">
        <v>3241</v>
      </c>
      <c r="AY54" s="99">
        <v>9927</v>
      </c>
      <c r="AZ54" s="99">
        <v>9041</v>
      </c>
      <c r="BA54" s="99">
        <v>12673</v>
      </c>
      <c r="BB54" s="99">
        <v>5222</v>
      </c>
      <c r="BC54" s="99">
        <v>3134</v>
      </c>
      <c r="BD54" s="99">
        <v>5751</v>
      </c>
      <c r="BE54" s="99">
        <v>7691</v>
      </c>
      <c r="BF54" s="99">
        <v>6570</v>
      </c>
      <c r="BG54" s="99">
        <v>5771</v>
      </c>
      <c r="BH54" s="99">
        <v>9945</v>
      </c>
      <c r="BI54" s="99">
        <v>0</v>
      </c>
      <c r="BJ54" s="99">
        <v>503</v>
      </c>
      <c r="BK54" s="99">
        <v>552</v>
      </c>
      <c r="BL54" s="99">
        <v>162</v>
      </c>
      <c r="BM54" s="99">
        <v>0</v>
      </c>
      <c r="BN54" s="99">
        <v>0</v>
      </c>
      <c r="BO54" s="99">
        <v>0</v>
      </c>
      <c r="BP54" s="99">
        <v>0</v>
      </c>
      <c r="BQ54" s="99">
        <v>0</v>
      </c>
      <c r="BR54" s="99">
        <v>273</v>
      </c>
      <c r="BS54" s="99">
        <v>236</v>
      </c>
      <c r="BT54" s="99">
        <v>3241</v>
      </c>
      <c r="BU54" s="99">
        <v>5222</v>
      </c>
      <c r="BV54" s="99">
        <v>6570</v>
      </c>
      <c r="BW54" s="99">
        <v>9945</v>
      </c>
    </row>
    <row r="55" spans="2:75" x14ac:dyDescent="0.2">
      <c r="B55" s="98" t="s">
        <v>176</v>
      </c>
      <c r="C55" s="99">
        <v>1789</v>
      </c>
      <c r="D55" s="99">
        <v>2281</v>
      </c>
      <c r="E55" s="99">
        <v>2086</v>
      </c>
      <c r="F55" s="99">
        <v>1789</v>
      </c>
      <c r="G55" s="99">
        <v>907</v>
      </c>
      <c r="H55" s="99">
        <v>621</v>
      </c>
      <c r="I55" s="99">
        <v>2058</v>
      </c>
      <c r="J55" s="99">
        <v>2165</v>
      </c>
      <c r="K55" s="99">
        <v>1475</v>
      </c>
      <c r="L55" s="99">
        <v>2728</v>
      </c>
      <c r="M55" s="99">
        <v>3154</v>
      </c>
      <c r="N55" s="99">
        <v>4087</v>
      </c>
      <c r="O55" s="99">
        <v>2777</v>
      </c>
      <c r="P55" s="99">
        <v>4428</v>
      </c>
      <c r="Q55" s="99">
        <v>4736</v>
      </c>
      <c r="R55" s="99">
        <v>5887</v>
      </c>
      <c r="S55" s="99">
        <v>4774</v>
      </c>
      <c r="T55" s="99">
        <v>6468</v>
      </c>
      <c r="U55" s="99">
        <v>7678</v>
      </c>
      <c r="V55" s="99">
        <v>7702</v>
      </c>
      <c r="W55" s="99">
        <v>4712</v>
      </c>
      <c r="X55" s="99">
        <v>4656</v>
      </c>
      <c r="Y55" s="99">
        <v>5840</v>
      </c>
      <c r="Z55" s="99">
        <v>5778</v>
      </c>
      <c r="AA55" s="99">
        <v>4508</v>
      </c>
      <c r="AB55" s="99">
        <v>5136</v>
      </c>
      <c r="AC55" s="99">
        <v>6586</v>
      </c>
      <c r="AD55" s="99">
        <v>5877</v>
      </c>
      <c r="AE55" s="99">
        <v>2866</v>
      </c>
      <c r="AF55" s="99">
        <v>4080</v>
      </c>
      <c r="AG55" s="99">
        <v>5054</v>
      </c>
      <c r="AH55" s="99">
        <v>6503</v>
      </c>
      <c r="AI55" s="99">
        <v>3333</v>
      </c>
      <c r="AJ55" s="99">
        <v>3411</v>
      </c>
      <c r="AK55" s="99">
        <v>3774</v>
      </c>
      <c r="AL55" s="99">
        <v>4650</v>
      </c>
      <c r="AM55" s="99">
        <v>2542</v>
      </c>
      <c r="AN55" s="99">
        <v>3129</v>
      </c>
      <c r="AO55" s="99">
        <v>4262</v>
      </c>
      <c r="AP55" s="99">
        <v>5298</v>
      </c>
      <c r="AQ55" s="99">
        <v>3853</v>
      </c>
      <c r="AR55" s="99">
        <v>4400</v>
      </c>
      <c r="AS55" s="99">
        <v>6027</v>
      </c>
      <c r="AT55" s="99">
        <v>7284</v>
      </c>
      <c r="AU55" s="99">
        <v>5982</v>
      </c>
      <c r="AV55" s="99">
        <v>8366</v>
      </c>
      <c r="AW55" s="99">
        <v>10864</v>
      </c>
      <c r="AX55" s="99">
        <v>12242</v>
      </c>
      <c r="AY55" s="99">
        <v>10260</v>
      </c>
      <c r="AZ55" s="99">
        <v>13080</v>
      </c>
      <c r="BA55" s="99">
        <v>14628</v>
      </c>
      <c r="BB55" s="99">
        <v>16217</v>
      </c>
      <c r="BC55" s="99">
        <v>9340</v>
      </c>
      <c r="BD55" s="99">
        <v>10785</v>
      </c>
      <c r="BE55" s="99">
        <v>12152</v>
      </c>
      <c r="BF55" s="99">
        <v>16443</v>
      </c>
      <c r="BG55" s="99">
        <v>13227</v>
      </c>
      <c r="BH55" s="99">
        <v>11047</v>
      </c>
      <c r="BI55" s="99">
        <v>1789</v>
      </c>
      <c r="BJ55" s="99">
        <v>2165</v>
      </c>
      <c r="BK55" s="99">
        <v>4087</v>
      </c>
      <c r="BL55" s="99">
        <v>5887</v>
      </c>
      <c r="BM55" s="99">
        <v>7702</v>
      </c>
      <c r="BN55" s="99">
        <v>5778</v>
      </c>
      <c r="BO55" s="99">
        <v>5877</v>
      </c>
      <c r="BP55" s="99">
        <v>6503</v>
      </c>
      <c r="BQ55" s="99">
        <v>4650</v>
      </c>
      <c r="BR55" s="99">
        <v>5298</v>
      </c>
      <c r="BS55" s="99">
        <v>7284</v>
      </c>
      <c r="BT55" s="99">
        <v>12242</v>
      </c>
      <c r="BU55" s="99">
        <v>16217</v>
      </c>
      <c r="BV55" s="99">
        <v>16443</v>
      </c>
      <c r="BW55" s="99">
        <v>11047</v>
      </c>
    </row>
    <row r="56" spans="2:75" x14ac:dyDescent="0.2">
      <c r="B56" s="98" t="s">
        <v>175</v>
      </c>
      <c r="C56" s="99">
        <v>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3041</v>
      </c>
      <c r="T56" s="99">
        <v>0</v>
      </c>
      <c r="U56" s="99">
        <v>0</v>
      </c>
      <c r="V56" s="99">
        <v>12511</v>
      </c>
      <c r="W56" s="99">
        <v>12511</v>
      </c>
      <c r="X56" s="99">
        <v>0</v>
      </c>
      <c r="Y56" s="99">
        <v>0</v>
      </c>
      <c r="Z56" s="99">
        <v>1345</v>
      </c>
      <c r="AA56" s="99">
        <v>1345</v>
      </c>
      <c r="AB56" s="99">
        <v>4</v>
      </c>
      <c r="AC56" s="99">
        <v>4</v>
      </c>
      <c r="AD56" s="99">
        <v>4</v>
      </c>
      <c r="AE56" s="99">
        <v>4</v>
      </c>
      <c r="AF56" s="99">
        <v>4</v>
      </c>
      <c r="AG56" s="99">
        <v>4</v>
      </c>
      <c r="AH56" s="99">
        <v>4</v>
      </c>
      <c r="AI56" s="99">
        <v>4</v>
      </c>
      <c r="AJ56" s="99">
        <v>4</v>
      </c>
      <c r="AK56" s="99">
        <v>4</v>
      </c>
      <c r="AL56" s="99">
        <v>2590</v>
      </c>
      <c r="AM56" s="99">
        <v>2590</v>
      </c>
      <c r="AN56" s="99">
        <v>0</v>
      </c>
      <c r="AO56" s="99">
        <v>0</v>
      </c>
      <c r="AP56" s="99">
        <v>6388</v>
      </c>
      <c r="AQ56" s="99">
        <v>6388</v>
      </c>
      <c r="AR56" s="99">
        <v>6388</v>
      </c>
      <c r="AS56" s="99">
        <v>0</v>
      </c>
      <c r="AT56" s="99">
        <v>9165</v>
      </c>
      <c r="AU56" s="99">
        <v>9165</v>
      </c>
      <c r="AV56" s="99">
        <v>21478</v>
      </c>
      <c r="AW56" s="99">
        <v>0</v>
      </c>
      <c r="AX56" s="99">
        <v>17208</v>
      </c>
      <c r="AY56" s="99">
        <v>75533</v>
      </c>
      <c r="AZ56" s="99"/>
      <c r="BA56" s="99">
        <v>0</v>
      </c>
      <c r="BB56" s="99">
        <v>77690</v>
      </c>
      <c r="BC56" s="99">
        <v>77690</v>
      </c>
      <c r="BD56" s="99">
        <v>0</v>
      </c>
      <c r="BE56" s="99">
        <v>0</v>
      </c>
      <c r="BF56" s="99">
        <v>30811</v>
      </c>
      <c r="BG56" s="99">
        <v>27871</v>
      </c>
      <c r="BH56" s="99">
        <v>30010</v>
      </c>
      <c r="BI56" s="99">
        <v>0</v>
      </c>
      <c r="BJ56" s="99">
        <v>0</v>
      </c>
      <c r="BK56" s="99">
        <v>0</v>
      </c>
      <c r="BL56" s="99">
        <v>0</v>
      </c>
      <c r="BM56" s="99">
        <v>12511</v>
      </c>
      <c r="BN56" s="99">
        <v>1345</v>
      </c>
      <c r="BO56" s="99">
        <v>4</v>
      </c>
      <c r="BP56" s="99">
        <v>4</v>
      </c>
      <c r="BQ56" s="99">
        <v>2590</v>
      </c>
      <c r="BR56" s="99">
        <v>6388</v>
      </c>
      <c r="BS56" s="99">
        <v>9165</v>
      </c>
      <c r="BT56" s="99">
        <v>17208</v>
      </c>
      <c r="BU56" s="99">
        <v>77690</v>
      </c>
      <c r="BV56" s="99">
        <v>30811</v>
      </c>
      <c r="BW56" s="99">
        <v>30010</v>
      </c>
    </row>
    <row r="57" spans="2:75" x14ac:dyDescent="0.2">
      <c r="B57" s="98" t="s">
        <v>174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14537</v>
      </c>
      <c r="AE57" s="99">
        <v>12546</v>
      </c>
      <c r="AF57" s="99">
        <v>9623</v>
      </c>
      <c r="AG57" s="99">
        <v>6192</v>
      </c>
      <c r="AH57" s="99">
        <v>6844</v>
      </c>
      <c r="AI57" s="99">
        <v>6063</v>
      </c>
      <c r="AJ57" s="99">
        <v>5620</v>
      </c>
      <c r="AK57" s="99">
        <v>5558</v>
      </c>
      <c r="AL57" s="99">
        <v>5998</v>
      </c>
      <c r="AM57" s="99">
        <v>4511</v>
      </c>
      <c r="AN57" s="99">
        <v>4489</v>
      </c>
      <c r="AO57" s="99">
        <v>4088</v>
      </c>
      <c r="AP57" s="99">
        <v>3826</v>
      </c>
      <c r="AQ57" s="99">
        <v>3768</v>
      </c>
      <c r="AR57" s="99">
        <v>3736</v>
      </c>
      <c r="AS57" s="99">
        <v>3495</v>
      </c>
      <c r="AT57" s="99">
        <v>5729</v>
      </c>
      <c r="AU57" s="99">
        <v>6417</v>
      </c>
      <c r="AV57" s="99">
        <v>7057</v>
      </c>
      <c r="AW57" s="99">
        <v>8713</v>
      </c>
      <c r="AX57" s="99">
        <v>10101</v>
      </c>
      <c r="AY57" s="99">
        <v>10638</v>
      </c>
      <c r="AZ57" s="99">
        <v>10393</v>
      </c>
      <c r="BA57" s="99">
        <v>11763</v>
      </c>
      <c r="BB57" s="99">
        <v>17073</v>
      </c>
      <c r="BC57" s="99">
        <v>16546</v>
      </c>
      <c r="BD57" s="99">
        <v>14414</v>
      </c>
      <c r="BE57" s="99">
        <v>21244</v>
      </c>
      <c r="BF57" s="99">
        <v>26943</v>
      </c>
      <c r="BG57" s="99">
        <v>31595</v>
      </c>
      <c r="BH57" s="99">
        <v>29362</v>
      </c>
      <c r="BI57" s="99">
        <v>0</v>
      </c>
      <c r="BJ57" s="99">
        <v>0</v>
      </c>
      <c r="BK57" s="99">
        <v>0</v>
      </c>
      <c r="BL57" s="99">
        <v>0</v>
      </c>
      <c r="BM57" s="99">
        <v>0</v>
      </c>
      <c r="BN57" s="99">
        <v>0</v>
      </c>
      <c r="BO57" s="99">
        <v>14537</v>
      </c>
      <c r="BP57" s="99">
        <v>6844</v>
      </c>
      <c r="BQ57" s="99">
        <v>5998</v>
      </c>
      <c r="BR57" s="99">
        <v>3826</v>
      </c>
      <c r="BS57" s="99">
        <v>5729</v>
      </c>
      <c r="BT57" s="99">
        <v>10101</v>
      </c>
      <c r="BU57" s="99">
        <v>17073</v>
      </c>
      <c r="BV57" s="99">
        <v>26943</v>
      </c>
      <c r="BW57" s="99">
        <v>29362</v>
      </c>
    </row>
    <row r="58" spans="2:75" x14ac:dyDescent="0.2">
      <c r="B58" s="98" t="s">
        <v>165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4630</v>
      </c>
      <c r="AN58" s="99">
        <v>5405</v>
      </c>
      <c r="AO58" s="99">
        <v>2076</v>
      </c>
      <c r="AP58" s="99">
        <v>1206</v>
      </c>
      <c r="AQ58" s="99">
        <v>3155</v>
      </c>
      <c r="AR58" s="99">
        <v>3629</v>
      </c>
      <c r="AS58" s="99">
        <v>3703</v>
      </c>
      <c r="AT58" s="99">
        <v>3660</v>
      </c>
      <c r="AU58" s="99">
        <v>4035</v>
      </c>
      <c r="AV58" s="99">
        <v>3878</v>
      </c>
      <c r="AW58" s="99">
        <v>4349</v>
      </c>
      <c r="AX58" s="99">
        <v>3658</v>
      </c>
      <c r="AY58" s="99">
        <v>2671</v>
      </c>
      <c r="AZ58" s="99">
        <v>1939</v>
      </c>
      <c r="BA58" s="99">
        <v>1284</v>
      </c>
      <c r="BB58" s="99">
        <v>3712</v>
      </c>
      <c r="BC58" s="99">
        <v>3512</v>
      </c>
      <c r="BD58" s="99">
        <v>2677</v>
      </c>
      <c r="BE58" s="99">
        <v>1816</v>
      </c>
      <c r="BF58" s="99">
        <v>501</v>
      </c>
      <c r="BG58" s="99">
        <v>3568</v>
      </c>
      <c r="BH58" s="99">
        <v>3847</v>
      </c>
      <c r="BI58" s="99">
        <v>0</v>
      </c>
      <c r="BJ58" s="99">
        <v>0</v>
      </c>
      <c r="BK58" s="99">
        <v>0</v>
      </c>
      <c r="BL58" s="99">
        <v>0</v>
      </c>
      <c r="BM58" s="99">
        <v>0</v>
      </c>
      <c r="BN58" s="99">
        <v>0</v>
      </c>
      <c r="BO58" s="99">
        <v>0</v>
      </c>
      <c r="BP58" s="99">
        <v>0</v>
      </c>
      <c r="BQ58" s="99">
        <v>0</v>
      </c>
      <c r="BR58" s="99">
        <v>1206</v>
      </c>
      <c r="BS58" s="99">
        <v>3660</v>
      </c>
      <c r="BT58" s="99">
        <v>3658</v>
      </c>
      <c r="BU58" s="99">
        <v>3712</v>
      </c>
      <c r="BV58" s="99">
        <v>501</v>
      </c>
      <c r="BW58" s="99">
        <v>3847</v>
      </c>
    </row>
    <row r="59" spans="2:75" x14ac:dyDescent="0.2">
      <c r="B59" s="98" t="s">
        <v>121</v>
      </c>
      <c r="C59" s="99">
        <v>2807</v>
      </c>
      <c r="D59" s="99">
        <v>4281</v>
      </c>
      <c r="E59" s="99">
        <v>4890</v>
      </c>
      <c r="F59" s="99">
        <v>2807</v>
      </c>
      <c r="G59" s="99">
        <v>3406</v>
      </c>
      <c r="H59" s="99">
        <v>3461</v>
      </c>
      <c r="I59" s="99">
        <v>3934</v>
      </c>
      <c r="J59" s="99">
        <v>6682</v>
      </c>
      <c r="K59" s="99">
        <v>3952</v>
      </c>
      <c r="L59" s="99">
        <v>3292</v>
      </c>
      <c r="M59" s="99">
        <v>4606</v>
      </c>
      <c r="N59" s="99">
        <v>9948</v>
      </c>
      <c r="O59" s="99">
        <v>10111</v>
      </c>
      <c r="P59" s="99">
        <v>8501</v>
      </c>
      <c r="Q59" s="99">
        <v>6814</v>
      </c>
      <c r="R59" s="99">
        <v>10495</v>
      </c>
      <c r="S59" s="99">
        <v>7363</v>
      </c>
      <c r="T59" s="99">
        <v>8928</v>
      </c>
      <c r="U59" s="99">
        <v>6872</v>
      </c>
      <c r="V59" s="99">
        <v>7466</v>
      </c>
      <c r="W59" s="99">
        <v>7809</v>
      </c>
      <c r="X59" s="99">
        <v>4980</v>
      </c>
      <c r="Y59" s="99">
        <v>8161</v>
      </c>
      <c r="Z59" s="99">
        <v>14910</v>
      </c>
      <c r="AA59" s="99">
        <v>7826</v>
      </c>
      <c r="AB59" s="99">
        <v>5169</v>
      </c>
      <c r="AC59" s="99">
        <v>3705</v>
      </c>
      <c r="AD59" s="99">
        <v>10901</v>
      </c>
      <c r="AE59" s="99">
        <v>7772</v>
      </c>
      <c r="AF59" s="99">
        <v>7183</v>
      </c>
      <c r="AG59" s="99">
        <v>6127</v>
      </c>
      <c r="AH59" s="99">
        <v>16256</v>
      </c>
      <c r="AI59" s="99">
        <v>10435</v>
      </c>
      <c r="AJ59" s="99">
        <v>9657</v>
      </c>
      <c r="AK59" s="99">
        <v>12185</v>
      </c>
      <c r="AL59" s="99">
        <v>10845</v>
      </c>
      <c r="AM59" s="99">
        <v>11042</v>
      </c>
      <c r="AN59" s="99">
        <v>7358</v>
      </c>
      <c r="AO59" s="99">
        <v>8238</v>
      </c>
      <c r="AP59" s="99">
        <v>10497</v>
      </c>
      <c r="AQ59" s="99">
        <v>7747</v>
      </c>
      <c r="AR59" s="99">
        <v>6870</v>
      </c>
      <c r="AS59" s="99">
        <v>5599</v>
      </c>
      <c r="AT59" s="99">
        <v>9079</v>
      </c>
      <c r="AU59" s="99">
        <v>6906</v>
      </c>
      <c r="AV59" s="99">
        <v>6042</v>
      </c>
      <c r="AW59" s="99">
        <v>11038</v>
      </c>
      <c r="AX59" s="99">
        <v>19005</v>
      </c>
      <c r="AY59" s="99">
        <v>19150</v>
      </c>
      <c r="AZ59" s="99">
        <v>18358</v>
      </c>
      <c r="BA59" s="99">
        <v>19703</v>
      </c>
      <c r="BB59" s="99">
        <v>36091</v>
      </c>
      <c r="BC59" s="99">
        <v>33403</v>
      </c>
      <c r="BD59" s="99">
        <v>23358</v>
      </c>
      <c r="BE59" s="99">
        <v>24889</v>
      </c>
      <c r="BF59" s="99">
        <v>23449</v>
      </c>
      <c r="BG59" s="99">
        <v>23050</v>
      </c>
      <c r="BH59" s="99">
        <v>20987</v>
      </c>
      <c r="BI59" s="99">
        <v>2807</v>
      </c>
      <c r="BJ59" s="99">
        <v>6682</v>
      </c>
      <c r="BK59" s="99">
        <v>9948</v>
      </c>
      <c r="BL59" s="99">
        <v>10495</v>
      </c>
      <c r="BM59" s="99">
        <v>7466</v>
      </c>
      <c r="BN59" s="99">
        <v>14910</v>
      </c>
      <c r="BO59" s="99">
        <v>10901</v>
      </c>
      <c r="BP59" s="99">
        <v>16256</v>
      </c>
      <c r="BQ59" s="99">
        <v>10845</v>
      </c>
      <c r="BR59" s="99">
        <v>10497</v>
      </c>
      <c r="BS59" s="99">
        <v>9079</v>
      </c>
      <c r="BT59" s="99">
        <v>19005</v>
      </c>
      <c r="BU59" s="99">
        <v>36091</v>
      </c>
      <c r="BV59" s="99">
        <v>23449</v>
      </c>
      <c r="BW59" s="99">
        <v>20987</v>
      </c>
    </row>
    <row r="60" spans="2:75" x14ac:dyDescent="0.2">
      <c r="B60" s="98" t="s">
        <v>173</v>
      </c>
      <c r="C60" s="99">
        <v>27689</v>
      </c>
      <c r="D60" s="99">
        <v>41762</v>
      </c>
      <c r="E60" s="99">
        <v>44873</v>
      </c>
      <c r="F60" s="99">
        <v>27689</v>
      </c>
      <c r="G60" s="99">
        <v>27304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99">
        <v>0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0</v>
      </c>
      <c r="AN60" s="99">
        <v>0</v>
      </c>
      <c r="AO60" s="99">
        <v>0</v>
      </c>
      <c r="AP60" s="99">
        <v>0</v>
      </c>
      <c r="AQ60" s="99">
        <v>0</v>
      </c>
      <c r="AR60" s="99">
        <v>0</v>
      </c>
      <c r="AS60" s="99">
        <v>0</v>
      </c>
      <c r="AT60" s="99">
        <v>0</v>
      </c>
      <c r="AU60" s="99">
        <v>0</v>
      </c>
      <c r="AV60" s="99">
        <v>0</v>
      </c>
      <c r="AW60" s="99">
        <v>0</v>
      </c>
      <c r="AX60" s="99">
        <v>0</v>
      </c>
      <c r="AY60" s="99">
        <v>0</v>
      </c>
      <c r="AZ60" s="99"/>
      <c r="BA60" s="99"/>
      <c r="BB60" s="99">
        <v>0</v>
      </c>
      <c r="BC60" s="99">
        <v>0</v>
      </c>
      <c r="BD60" s="99">
        <v>0</v>
      </c>
      <c r="BE60" s="99">
        <v>0</v>
      </c>
      <c r="BF60" s="99">
        <v>0</v>
      </c>
      <c r="BG60" s="99">
        <v>0</v>
      </c>
      <c r="BH60" s="99"/>
      <c r="BI60" s="99">
        <v>27689</v>
      </c>
      <c r="BJ60" s="99">
        <v>0</v>
      </c>
      <c r="BK60" s="99">
        <v>0</v>
      </c>
      <c r="BL60" s="99">
        <v>0</v>
      </c>
      <c r="BM60" s="99">
        <v>0</v>
      </c>
      <c r="BN60" s="99">
        <v>0</v>
      </c>
      <c r="BO60" s="99">
        <v>0</v>
      </c>
      <c r="BP60" s="99">
        <v>0</v>
      </c>
      <c r="BQ60" s="99">
        <v>0</v>
      </c>
      <c r="BR60" s="99">
        <v>0</v>
      </c>
      <c r="BS60" s="99">
        <v>0</v>
      </c>
      <c r="BT60" s="99">
        <v>0</v>
      </c>
      <c r="BU60" s="99">
        <v>0</v>
      </c>
      <c r="BV60" s="99">
        <v>0</v>
      </c>
      <c r="BW60" s="99">
        <v>0</v>
      </c>
    </row>
    <row r="61" spans="2:75" x14ac:dyDescent="0.2">
      <c r="B61" s="37" t="s">
        <v>172</v>
      </c>
      <c r="C61" s="36">
        <v>182187</v>
      </c>
      <c r="D61" s="36">
        <v>188425</v>
      </c>
      <c r="E61" s="36">
        <v>189033</v>
      </c>
      <c r="F61" s="36">
        <v>182187</v>
      </c>
      <c r="G61" s="36">
        <v>177715</v>
      </c>
      <c r="H61" s="36">
        <v>175649</v>
      </c>
      <c r="I61" s="36">
        <v>200862</v>
      </c>
      <c r="J61" s="36">
        <v>221173</v>
      </c>
      <c r="K61" s="36">
        <v>191787</v>
      </c>
      <c r="L61" s="36">
        <v>176614</v>
      </c>
      <c r="M61" s="36">
        <v>167190</v>
      </c>
      <c r="N61" s="36">
        <v>137552</v>
      </c>
      <c r="O61" s="36">
        <v>132299</v>
      </c>
      <c r="P61" s="36">
        <v>141045</v>
      </c>
      <c r="Q61" s="36">
        <v>142401</v>
      </c>
      <c r="R61" s="36">
        <v>128432</v>
      </c>
      <c r="S61" s="36">
        <v>121649</v>
      </c>
      <c r="T61" s="36">
        <v>117585</v>
      </c>
      <c r="U61" s="36">
        <v>108395</v>
      </c>
      <c r="V61" s="36">
        <v>103091</v>
      </c>
      <c r="W61" s="36">
        <v>92161</v>
      </c>
      <c r="X61" s="36">
        <v>84187</v>
      </c>
      <c r="Y61" s="36">
        <v>94862</v>
      </c>
      <c r="Z61" s="36">
        <v>76599</v>
      </c>
      <c r="AA61" s="36">
        <v>91205</v>
      </c>
      <c r="AB61" s="36">
        <v>81672</v>
      </c>
      <c r="AC61" s="36">
        <v>96539</v>
      </c>
      <c r="AD61" s="36">
        <v>86591</v>
      </c>
      <c r="AE61" s="36">
        <v>72424</v>
      </c>
      <c r="AF61" s="36">
        <v>60467</v>
      </c>
      <c r="AG61" s="36">
        <v>62370</v>
      </c>
      <c r="AH61" s="36">
        <v>53953</v>
      </c>
      <c r="AI61" s="36">
        <v>49740</v>
      </c>
      <c r="AJ61" s="36">
        <v>66072</v>
      </c>
      <c r="AK61" s="36">
        <v>61213</v>
      </c>
      <c r="AL61" s="36">
        <v>58927</v>
      </c>
      <c r="AM61" s="36">
        <v>47215</v>
      </c>
      <c r="AN61" s="36">
        <v>34365</v>
      </c>
      <c r="AO61" s="36">
        <v>33732</v>
      </c>
      <c r="AP61" s="36">
        <v>31765</v>
      </c>
      <c r="AQ61" s="36">
        <v>33368</v>
      </c>
      <c r="AR61" s="36">
        <v>34128</v>
      </c>
      <c r="AS61" s="36">
        <v>40754</v>
      </c>
      <c r="AT61" s="36">
        <v>34602</v>
      </c>
      <c r="AU61" s="36">
        <v>34009</v>
      </c>
      <c r="AV61" s="36">
        <v>31902</v>
      </c>
      <c r="AW61" s="36">
        <v>65363</v>
      </c>
      <c r="AX61" s="36">
        <v>63334</v>
      </c>
      <c r="AY61" s="36">
        <v>64982</v>
      </c>
      <c r="AZ61" s="36">
        <v>105467</v>
      </c>
      <c r="BA61" s="36">
        <v>93003</v>
      </c>
      <c r="BB61" s="36">
        <v>102205</v>
      </c>
      <c r="BC61" s="36">
        <v>156367</v>
      </c>
      <c r="BD61" s="36">
        <v>148717</v>
      </c>
      <c r="BE61" s="36">
        <v>148278</v>
      </c>
      <c r="BF61" s="36">
        <v>137176</v>
      </c>
      <c r="BG61" s="36">
        <f t="shared" ref="BG61" si="6">SUM(BG62:BG71)</f>
        <v>147862</v>
      </c>
      <c r="BH61" s="36">
        <f t="shared" ref="BH61" si="7">SUM(BH62:BH71)</f>
        <v>293272</v>
      </c>
      <c r="BI61" s="36">
        <v>182187</v>
      </c>
      <c r="BJ61" s="36">
        <v>221173</v>
      </c>
      <c r="BK61" s="36">
        <v>137552</v>
      </c>
      <c r="BL61" s="36">
        <v>128432</v>
      </c>
      <c r="BM61" s="36">
        <v>103091</v>
      </c>
      <c r="BN61" s="36">
        <v>76599</v>
      </c>
      <c r="BO61" s="36">
        <v>86591</v>
      </c>
      <c r="BP61" s="36">
        <v>53953</v>
      </c>
      <c r="BQ61" s="36">
        <v>58927</v>
      </c>
      <c r="BR61" s="36">
        <v>31765</v>
      </c>
      <c r="BS61" s="36">
        <v>34602</v>
      </c>
      <c r="BT61" s="36">
        <v>63334</v>
      </c>
      <c r="BU61" s="36">
        <v>102205</v>
      </c>
      <c r="BV61" s="36">
        <v>137176</v>
      </c>
      <c r="BW61" s="36">
        <v>293272</v>
      </c>
    </row>
    <row r="62" spans="2:75" x14ac:dyDescent="0.2">
      <c r="B62" s="98" t="s">
        <v>170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>
        <v>0</v>
      </c>
      <c r="AZ62" s="99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9</v>
      </c>
      <c r="BF62" s="99">
        <v>12</v>
      </c>
      <c r="BG62" s="99">
        <v>6</v>
      </c>
      <c r="BH62" s="99">
        <v>0</v>
      </c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>
        <v>0</v>
      </c>
      <c r="BV62" s="99">
        <v>12</v>
      </c>
      <c r="BW62" s="99">
        <v>0</v>
      </c>
    </row>
    <row r="63" spans="2:75" x14ac:dyDescent="0.2">
      <c r="B63" s="98" t="s">
        <v>171</v>
      </c>
      <c r="C63" s="99">
        <v>33515</v>
      </c>
      <c r="D63" s="99">
        <v>34029</v>
      </c>
      <c r="E63" s="99">
        <v>36685</v>
      </c>
      <c r="F63" s="99">
        <v>33515</v>
      </c>
      <c r="G63" s="99">
        <v>31819</v>
      </c>
      <c r="H63" s="99">
        <v>32870</v>
      </c>
      <c r="I63" s="99">
        <v>59849</v>
      </c>
      <c r="J63" s="99">
        <v>80524</v>
      </c>
      <c r="K63" s="99">
        <v>66204</v>
      </c>
      <c r="L63" s="99">
        <v>52183</v>
      </c>
      <c r="M63" s="99">
        <v>45092</v>
      </c>
      <c r="N63" s="99">
        <v>44204</v>
      </c>
      <c r="O63" s="99">
        <v>41676</v>
      </c>
      <c r="P63" s="99">
        <v>51701</v>
      </c>
      <c r="Q63" s="99">
        <v>47487</v>
      </c>
      <c r="R63" s="99">
        <v>43998</v>
      </c>
      <c r="S63" s="99">
        <v>39748</v>
      </c>
      <c r="T63" s="99">
        <v>35712</v>
      </c>
      <c r="U63" s="99">
        <v>31878</v>
      </c>
      <c r="V63" s="99">
        <v>68626</v>
      </c>
      <c r="W63" s="99">
        <v>59421</v>
      </c>
      <c r="X63" s="99">
        <v>52414</v>
      </c>
      <c r="Y63" s="99">
        <v>61896</v>
      </c>
      <c r="Z63" s="99">
        <v>55330</v>
      </c>
      <c r="AA63" s="99">
        <v>70493</v>
      </c>
      <c r="AB63" s="99">
        <v>60625</v>
      </c>
      <c r="AC63" s="99">
        <v>75648</v>
      </c>
      <c r="AD63" s="99">
        <v>68182</v>
      </c>
      <c r="AE63" s="99">
        <v>55562</v>
      </c>
      <c r="AF63" s="99">
        <v>44111</v>
      </c>
      <c r="AG63" s="99">
        <v>35461</v>
      </c>
      <c r="AH63" s="99">
        <v>30024</v>
      </c>
      <c r="AI63" s="99">
        <v>27550</v>
      </c>
      <c r="AJ63" s="99">
        <v>44088</v>
      </c>
      <c r="AK63" s="99">
        <v>37089</v>
      </c>
      <c r="AL63" s="99">
        <v>34232</v>
      </c>
      <c r="AM63" s="99">
        <v>21875</v>
      </c>
      <c r="AN63" s="99">
        <v>19602</v>
      </c>
      <c r="AO63" s="99">
        <v>17651</v>
      </c>
      <c r="AP63" s="99">
        <v>15714</v>
      </c>
      <c r="AQ63" s="99">
        <v>13818</v>
      </c>
      <c r="AR63" s="99">
        <v>11961</v>
      </c>
      <c r="AS63" s="99">
        <v>10114</v>
      </c>
      <c r="AT63" s="99">
        <v>4978</v>
      </c>
      <c r="AU63" s="99">
        <v>3485</v>
      </c>
      <c r="AV63" s="99">
        <v>1991</v>
      </c>
      <c r="AW63" s="99">
        <v>40498</v>
      </c>
      <c r="AX63" s="99">
        <v>40000</v>
      </c>
      <c r="AY63" s="99">
        <v>40000</v>
      </c>
      <c r="AZ63" s="99">
        <v>80000</v>
      </c>
      <c r="BA63" s="99">
        <v>70000</v>
      </c>
      <c r="BB63" s="99">
        <v>88043</v>
      </c>
      <c r="BC63" s="99">
        <v>88000</v>
      </c>
      <c r="BD63" s="99">
        <v>78000</v>
      </c>
      <c r="BE63" s="99">
        <v>78000</v>
      </c>
      <c r="BF63" s="99">
        <v>66000</v>
      </c>
      <c r="BG63" s="99">
        <v>56000</v>
      </c>
      <c r="BH63" s="99">
        <v>204312</v>
      </c>
      <c r="BI63" s="99">
        <v>33515</v>
      </c>
      <c r="BJ63" s="99">
        <v>80524</v>
      </c>
      <c r="BK63" s="99">
        <v>44204</v>
      </c>
      <c r="BL63" s="99">
        <v>43998</v>
      </c>
      <c r="BM63" s="99">
        <v>68626</v>
      </c>
      <c r="BN63" s="99">
        <v>55330</v>
      </c>
      <c r="BO63" s="99">
        <v>68182</v>
      </c>
      <c r="BP63" s="99">
        <v>30024</v>
      </c>
      <c r="BQ63" s="99">
        <v>34232</v>
      </c>
      <c r="BR63" s="99">
        <v>15714</v>
      </c>
      <c r="BS63" s="99">
        <v>4978</v>
      </c>
      <c r="BT63" s="99">
        <v>40000</v>
      </c>
      <c r="BU63" s="99">
        <v>88043</v>
      </c>
      <c r="BV63" s="99">
        <v>66000</v>
      </c>
      <c r="BW63" s="99">
        <v>204312</v>
      </c>
    </row>
    <row r="64" spans="2:75" x14ac:dyDescent="0.2">
      <c r="B64" s="98" t="s">
        <v>169</v>
      </c>
      <c r="C64" s="99">
        <v>97348</v>
      </c>
      <c r="D64" s="99">
        <v>102233</v>
      </c>
      <c r="E64" s="99">
        <v>102107</v>
      </c>
      <c r="F64" s="99">
        <v>97348</v>
      </c>
      <c r="G64" s="99">
        <v>94477</v>
      </c>
      <c r="H64" s="99">
        <v>91607</v>
      </c>
      <c r="I64" s="99">
        <v>89318</v>
      </c>
      <c r="J64" s="99">
        <v>86637</v>
      </c>
      <c r="K64" s="99">
        <v>72473</v>
      </c>
      <c r="L64" s="99">
        <v>71360</v>
      </c>
      <c r="M64" s="99">
        <v>69005</v>
      </c>
      <c r="N64" s="99">
        <v>56907</v>
      </c>
      <c r="O64" s="99">
        <v>54524</v>
      </c>
      <c r="P64" s="99">
        <v>53369</v>
      </c>
      <c r="Q64" s="99">
        <v>51342</v>
      </c>
      <c r="R64" s="99">
        <v>40540</v>
      </c>
      <c r="S64" s="99">
        <v>40019</v>
      </c>
      <c r="T64" s="99">
        <v>38046</v>
      </c>
      <c r="U64" s="99">
        <v>34432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0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/>
      <c r="AY64" s="99">
        <v>0</v>
      </c>
      <c r="AZ64" s="99"/>
      <c r="BA64" s="99"/>
      <c r="BB64" s="99"/>
      <c r="BC64" s="99">
        <v>0</v>
      </c>
      <c r="BD64" s="99">
        <v>0</v>
      </c>
      <c r="BE64" s="99">
        <v>0</v>
      </c>
      <c r="BF64" s="99">
        <v>0</v>
      </c>
      <c r="BG64" s="99">
        <v>0</v>
      </c>
      <c r="BH64" s="99"/>
      <c r="BI64" s="99">
        <v>97348</v>
      </c>
      <c r="BJ64" s="99">
        <v>86637</v>
      </c>
      <c r="BK64" s="99">
        <v>56907</v>
      </c>
      <c r="BL64" s="99">
        <v>40540</v>
      </c>
      <c r="BM64" s="99">
        <v>0</v>
      </c>
      <c r="BN64" s="99">
        <v>0</v>
      </c>
      <c r="BO64" s="99">
        <v>0</v>
      </c>
      <c r="BP64" s="99">
        <v>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</row>
    <row r="65" spans="2:75" x14ac:dyDescent="0.2">
      <c r="B65" s="98" t="s">
        <v>149</v>
      </c>
      <c r="C65" s="99">
        <v>5632</v>
      </c>
      <c r="D65" s="99">
        <v>6207</v>
      </c>
      <c r="E65" s="99">
        <v>4573</v>
      </c>
      <c r="F65" s="99">
        <v>5632</v>
      </c>
      <c r="G65" s="99">
        <v>6139</v>
      </c>
      <c r="H65" s="99">
        <v>6635</v>
      </c>
      <c r="I65" s="99">
        <v>7961</v>
      </c>
      <c r="J65" s="99">
        <v>6173</v>
      </c>
      <c r="K65" s="99">
        <v>4736</v>
      </c>
      <c r="L65" s="99">
        <v>5227</v>
      </c>
      <c r="M65" s="99">
        <v>5484</v>
      </c>
      <c r="N65" s="99">
        <v>4925</v>
      </c>
      <c r="O65" s="99">
        <v>4473</v>
      </c>
      <c r="P65" s="99">
        <v>3682</v>
      </c>
      <c r="Q65" s="99">
        <v>9237</v>
      </c>
      <c r="R65" s="99">
        <v>12073</v>
      </c>
      <c r="S65" s="99">
        <v>9249</v>
      </c>
      <c r="T65" s="99">
        <v>11193</v>
      </c>
      <c r="U65" s="99">
        <v>9594</v>
      </c>
      <c r="V65" s="99">
        <v>8365</v>
      </c>
      <c r="W65" s="99">
        <v>7037</v>
      </c>
      <c r="X65" s="99">
        <v>7214</v>
      </c>
      <c r="Y65" s="99">
        <v>8227</v>
      </c>
      <c r="Z65" s="99">
        <v>9106</v>
      </c>
      <c r="AA65" s="99">
        <v>9083</v>
      </c>
      <c r="AB65" s="99">
        <v>9565</v>
      </c>
      <c r="AC65" s="99">
        <v>10068</v>
      </c>
      <c r="AD65" s="99">
        <v>10090</v>
      </c>
      <c r="AE65" s="99">
        <v>9325</v>
      </c>
      <c r="AF65" s="99">
        <v>9291</v>
      </c>
      <c r="AG65" s="99">
        <v>19999</v>
      </c>
      <c r="AH65" s="99">
        <v>17218</v>
      </c>
      <c r="AI65" s="99">
        <v>17413</v>
      </c>
      <c r="AJ65" s="99">
        <v>18246</v>
      </c>
      <c r="AK65" s="99">
        <v>20548</v>
      </c>
      <c r="AL65" s="99">
        <v>21284</v>
      </c>
      <c r="AM65" s="99">
        <v>19317</v>
      </c>
      <c r="AN65" s="99">
        <v>11267</v>
      </c>
      <c r="AO65" s="99">
        <v>11417</v>
      </c>
      <c r="AP65" s="99">
        <v>11704</v>
      </c>
      <c r="AQ65" s="99">
        <v>11338</v>
      </c>
      <c r="AR65" s="99">
        <v>15255</v>
      </c>
      <c r="AS65" s="99">
        <v>14962</v>
      </c>
      <c r="AT65" s="99">
        <v>16375</v>
      </c>
      <c r="AU65" s="99">
        <v>17257</v>
      </c>
      <c r="AV65" s="99">
        <v>17805</v>
      </c>
      <c r="AW65" s="99">
        <v>16655</v>
      </c>
      <c r="AX65" s="99">
        <v>16294</v>
      </c>
      <c r="AY65" s="99">
        <v>17809</v>
      </c>
      <c r="AZ65" s="99">
        <v>18535</v>
      </c>
      <c r="BA65" s="99">
        <v>16741</v>
      </c>
      <c r="BB65" s="99">
        <v>13150</v>
      </c>
      <c r="BC65" s="99">
        <v>12224</v>
      </c>
      <c r="BD65" s="99">
        <v>13314</v>
      </c>
      <c r="BE65" s="99">
        <v>12588</v>
      </c>
      <c r="BF65" s="99">
        <v>11800</v>
      </c>
      <c r="BG65" s="99">
        <v>12292</v>
      </c>
      <c r="BH65" s="99">
        <v>12136</v>
      </c>
      <c r="BI65" s="99">
        <v>5632</v>
      </c>
      <c r="BJ65" s="99">
        <v>6173</v>
      </c>
      <c r="BK65" s="99">
        <v>4925</v>
      </c>
      <c r="BL65" s="99">
        <v>12073</v>
      </c>
      <c r="BM65" s="99">
        <v>8365</v>
      </c>
      <c r="BN65" s="99">
        <v>9106</v>
      </c>
      <c r="BO65" s="99">
        <v>10090</v>
      </c>
      <c r="BP65" s="99">
        <v>17218</v>
      </c>
      <c r="BQ65" s="99">
        <v>21284</v>
      </c>
      <c r="BR65" s="99">
        <v>11704</v>
      </c>
      <c r="BS65" s="99">
        <v>16375</v>
      </c>
      <c r="BT65" s="99">
        <v>16294</v>
      </c>
      <c r="BU65" s="99">
        <v>13150</v>
      </c>
      <c r="BV65" s="99">
        <v>11800</v>
      </c>
      <c r="BW65" s="99">
        <v>12136</v>
      </c>
    </row>
    <row r="66" spans="2:75" ht="15" customHeight="1" x14ac:dyDescent="0.2">
      <c r="B66" s="98" t="s">
        <v>168</v>
      </c>
      <c r="C66" s="99">
        <v>38093</v>
      </c>
      <c r="D66" s="99">
        <v>38035</v>
      </c>
      <c r="E66" s="99">
        <v>37941</v>
      </c>
      <c r="F66" s="99">
        <v>38093</v>
      </c>
      <c r="G66" s="99">
        <v>37791</v>
      </c>
      <c r="H66" s="99">
        <v>37435</v>
      </c>
      <c r="I66" s="99">
        <v>36857</v>
      </c>
      <c r="J66" s="99">
        <v>37731</v>
      </c>
      <c r="K66" s="99">
        <v>37702</v>
      </c>
      <c r="L66" s="99">
        <v>37442</v>
      </c>
      <c r="M66" s="99">
        <v>37405</v>
      </c>
      <c r="N66" s="99">
        <v>20555</v>
      </c>
      <c r="O66" s="99">
        <v>20376</v>
      </c>
      <c r="P66" s="99">
        <v>20198</v>
      </c>
      <c r="Q66" s="99">
        <v>20020</v>
      </c>
      <c r="R66" s="99">
        <v>19892</v>
      </c>
      <c r="S66" s="99">
        <v>19723</v>
      </c>
      <c r="T66" s="99">
        <v>19552</v>
      </c>
      <c r="U66" s="99">
        <v>19383</v>
      </c>
      <c r="V66" s="99">
        <v>12969</v>
      </c>
      <c r="W66" s="99">
        <v>13034</v>
      </c>
      <c r="X66" s="99">
        <v>13049</v>
      </c>
      <c r="Y66" s="99">
        <v>13067</v>
      </c>
      <c r="Z66" s="99">
        <v>1180</v>
      </c>
      <c r="AA66" s="99">
        <v>1089</v>
      </c>
      <c r="AB66" s="99">
        <v>912</v>
      </c>
      <c r="AC66" s="99">
        <v>1100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9918</v>
      </c>
      <c r="AT66" s="99">
        <v>8623</v>
      </c>
      <c r="AU66" s="99">
        <v>9849</v>
      </c>
      <c r="AV66" s="99">
        <v>9532</v>
      </c>
      <c r="AW66" s="99">
        <v>6165</v>
      </c>
      <c r="AX66" s="99">
        <v>5094</v>
      </c>
      <c r="AY66" s="99">
        <v>5399</v>
      </c>
      <c r="AZ66" s="99">
        <v>5332</v>
      </c>
      <c r="BA66" s="99">
        <v>5423</v>
      </c>
      <c r="BB66" s="99">
        <v>0</v>
      </c>
      <c r="BC66" s="99">
        <v>0</v>
      </c>
      <c r="BD66" s="99">
        <v>0</v>
      </c>
      <c r="BE66" s="99">
        <v>0</v>
      </c>
      <c r="BF66" s="99">
        <v>0</v>
      </c>
      <c r="BG66" s="99">
        <v>0</v>
      </c>
      <c r="BH66" s="99">
        <v>0</v>
      </c>
      <c r="BI66" s="99">
        <v>38093</v>
      </c>
      <c r="BJ66" s="99">
        <v>37731</v>
      </c>
      <c r="BK66" s="99">
        <v>20555</v>
      </c>
      <c r="BL66" s="99">
        <v>19892</v>
      </c>
      <c r="BM66" s="99">
        <v>12969</v>
      </c>
      <c r="BN66" s="99">
        <v>1180</v>
      </c>
      <c r="BO66" s="99">
        <v>0</v>
      </c>
      <c r="BP66" s="99">
        <v>0</v>
      </c>
      <c r="BQ66" s="99">
        <v>0</v>
      </c>
      <c r="BR66" s="99">
        <v>0</v>
      </c>
      <c r="BS66" s="99">
        <v>8623</v>
      </c>
      <c r="BT66" s="99">
        <v>5094</v>
      </c>
      <c r="BU66" s="99">
        <v>0</v>
      </c>
      <c r="BV66" s="99">
        <v>0</v>
      </c>
      <c r="BW66" s="99">
        <v>0</v>
      </c>
    </row>
    <row r="67" spans="2:75" x14ac:dyDescent="0.2">
      <c r="B67" s="98" t="s">
        <v>123</v>
      </c>
      <c r="C67" s="99">
        <v>6604</v>
      </c>
      <c r="D67" s="99">
        <v>6676</v>
      </c>
      <c r="E67" s="99">
        <v>6608</v>
      </c>
      <c r="F67" s="99">
        <v>6604</v>
      </c>
      <c r="G67" s="99">
        <v>6604</v>
      </c>
      <c r="H67" s="99">
        <v>6341</v>
      </c>
      <c r="I67" s="99">
        <v>6260</v>
      </c>
      <c r="J67" s="99">
        <v>9625</v>
      </c>
      <c r="K67" s="99">
        <v>10332</v>
      </c>
      <c r="L67" s="99">
        <v>10203</v>
      </c>
      <c r="M67" s="99">
        <v>10153</v>
      </c>
      <c r="N67" s="99">
        <v>7105</v>
      </c>
      <c r="O67" s="99">
        <v>7028</v>
      </c>
      <c r="P67" s="99">
        <v>6953</v>
      </c>
      <c r="Q67" s="99">
        <v>6887</v>
      </c>
      <c r="R67" s="99">
        <v>6826</v>
      </c>
      <c r="S67" s="99">
        <v>6768</v>
      </c>
      <c r="T67" s="99">
        <v>6706</v>
      </c>
      <c r="U67" s="99">
        <v>6645</v>
      </c>
      <c r="V67" s="99">
        <v>6580</v>
      </c>
      <c r="W67" s="99">
        <v>6510</v>
      </c>
      <c r="X67" s="99">
        <v>6444</v>
      </c>
      <c r="Y67" s="99">
        <v>6385</v>
      </c>
      <c r="Z67" s="99">
        <v>6314</v>
      </c>
      <c r="AA67" s="99">
        <v>6233</v>
      </c>
      <c r="AB67" s="99">
        <v>6204</v>
      </c>
      <c r="AC67" s="99">
        <v>6114</v>
      </c>
      <c r="AD67" s="99">
        <v>6008</v>
      </c>
      <c r="AE67" s="99">
        <v>5888</v>
      </c>
      <c r="AF67" s="99">
        <v>6895</v>
      </c>
      <c r="AG67" s="99">
        <v>6760</v>
      </c>
      <c r="AH67" s="99">
        <v>6581</v>
      </c>
      <c r="AI67" s="99">
        <v>4673</v>
      </c>
      <c r="AJ67" s="99">
        <v>3653</v>
      </c>
      <c r="AK67" s="99">
        <v>3511</v>
      </c>
      <c r="AL67" s="99">
        <v>3365</v>
      </c>
      <c r="AM67" s="99">
        <v>3216</v>
      </c>
      <c r="AN67" s="99">
        <v>3065</v>
      </c>
      <c r="AO67" s="99">
        <v>2911</v>
      </c>
      <c r="AP67" s="99">
        <v>2750</v>
      </c>
      <c r="AQ67" s="99">
        <v>2584</v>
      </c>
      <c r="AR67" s="99">
        <v>2413</v>
      </c>
      <c r="AS67" s="99">
        <v>2238</v>
      </c>
      <c r="AT67" s="99">
        <v>2061</v>
      </c>
      <c r="AU67" s="99">
        <v>1884</v>
      </c>
      <c r="AV67" s="99">
        <v>1708</v>
      </c>
      <c r="AW67" s="99">
        <v>1535</v>
      </c>
      <c r="AX67" s="99">
        <v>1363</v>
      </c>
      <c r="AY67" s="99">
        <v>1191</v>
      </c>
      <c r="AZ67" s="99">
        <v>1017</v>
      </c>
      <c r="BA67" s="99">
        <v>839</v>
      </c>
      <c r="BB67" s="99">
        <v>655</v>
      </c>
      <c r="BC67" s="99">
        <v>466</v>
      </c>
      <c r="BD67" s="99">
        <v>270</v>
      </c>
      <c r="BE67" s="99">
        <v>68</v>
      </c>
      <c r="BF67" s="99">
        <v>0</v>
      </c>
      <c r="BG67" s="99">
        <v>0</v>
      </c>
      <c r="BH67" s="99">
        <v>0</v>
      </c>
      <c r="BI67" s="99">
        <v>6604</v>
      </c>
      <c r="BJ67" s="99">
        <v>9625</v>
      </c>
      <c r="BK67" s="99">
        <v>7105</v>
      </c>
      <c r="BL67" s="99">
        <v>6826</v>
      </c>
      <c r="BM67" s="99">
        <v>6580</v>
      </c>
      <c r="BN67" s="99">
        <v>6314</v>
      </c>
      <c r="BO67" s="99">
        <v>6008</v>
      </c>
      <c r="BP67" s="99">
        <v>6581</v>
      </c>
      <c r="BQ67" s="99">
        <v>3365</v>
      </c>
      <c r="BR67" s="99">
        <v>2750</v>
      </c>
      <c r="BS67" s="99">
        <v>2061</v>
      </c>
      <c r="BT67" s="99">
        <v>1363</v>
      </c>
      <c r="BU67" s="99">
        <v>655</v>
      </c>
      <c r="BV67" s="99">
        <v>0</v>
      </c>
      <c r="BW67" s="99">
        <v>0</v>
      </c>
    </row>
    <row r="68" spans="2:75" x14ac:dyDescent="0.2">
      <c r="B68" s="98" t="s">
        <v>167</v>
      </c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3856</v>
      </c>
      <c r="O68" s="99">
        <v>4222</v>
      </c>
      <c r="P68" s="99">
        <v>5142</v>
      </c>
      <c r="Q68" s="99">
        <v>7428</v>
      </c>
      <c r="R68" s="99">
        <v>5103</v>
      </c>
      <c r="S68" s="99">
        <v>6142</v>
      </c>
      <c r="T68" s="99">
        <v>6351</v>
      </c>
      <c r="U68" s="99">
        <v>6351</v>
      </c>
      <c r="V68" s="99">
        <v>6351</v>
      </c>
      <c r="W68" s="99">
        <v>5891</v>
      </c>
      <c r="X68" s="99">
        <v>4730</v>
      </c>
      <c r="Y68" s="99">
        <v>4730</v>
      </c>
      <c r="Z68" s="99">
        <v>3765</v>
      </c>
      <c r="AA68" s="99">
        <v>3373</v>
      </c>
      <c r="AB68" s="99">
        <v>3373</v>
      </c>
      <c r="AC68" s="99">
        <v>3373</v>
      </c>
      <c r="AD68" s="99">
        <v>2103</v>
      </c>
      <c r="AE68" s="99">
        <v>1457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/>
      <c r="AY68" s="99">
        <v>0</v>
      </c>
      <c r="AZ68" s="99"/>
      <c r="BA68" s="99">
        <v>0</v>
      </c>
      <c r="BB68" s="99"/>
      <c r="BC68" s="99">
        <v>0</v>
      </c>
      <c r="BD68" s="99">
        <v>0</v>
      </c>
      <c r="BE68" s="99">
        <v>0</v>
      </c>
      <c r="BF68" s="99">
        <v>0</v>
      </c>
      <c r="BG68" s="99">
        <v>0</v>
      </c>
      <c r="BH68" s="99"/>
      <c r="BI68" s="99">
        <v>0</v>
      </c>
      <c r="BJ68" s="99">
        <v>0</v>
      </c>
      <c r="BK68" s="99">
        <v>3856</v>
      </c>
      <c r="BL68" s="99">
        <v>5103</v>
      </c>
      <c r="BM68" s="99">
        <v>6351</v>
      </c>
      <c r="BN68" s="99">
        <v>3765</v>
      </c>
      <c r="BO68" s="99">
        <v>2103</v>
      </c>
      <c r="BP68" s="99">
        <v>0</v>
      </c>
      <c r="BQ68" s="99">
        <v>0</v>
      </c>
      <c r="BR68" s="99">
        <v>0</v>
      </c>
      <c r="BS68" s="99">
        <v>0</v>
      </c>
      <c r="BT68" s="99">
        <v>0</v>
      </c>
      <c r="BU68" s="99">
        <v>0</v>
      </c>
      <c r="BV68" s="99">
        <v>0</v>
      </c>
      <c r="BW68" s="99">
        <v>0</v>
      </c>
    </row>
    <row r="69" spans="2:75" x14ac:dyDescent="0.2">
      <c r="B69" s="98" t="s">
        <v>166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>
        <v>0</v>
      </c>
      <c r="AZ69" s="99">
        <v>0</v>
      </c>
      <c r="BA69" s="99">
        <v>0</v>
      </c>
      <c r="BB69" s="99">
        <v>0</v>
      </c>
      <c r="BC69" s="99">
        <v>54960</v>
      </c>
      <c r="BD69" s="99">
        <v>54960</v>
      </c>
      <c r="BE69" s="99">
        <v>54960</v>
      </c>
      <c r="BF69" s="99">
        <v>54960</v>
      </c>
      <c r="BG69" s="99">
        <v>54960</v>
      </c>
      <c r="BH69" s="99">
        <v>54960</v>
      </c>
      <c r="BI69" s="99">
        <v>0</v>
      </c>
      <c r="BJ69" s="99">
        <v>0</v>
      </c>
      <c r="BK69" s="99">
        <v>0</v>
      </c>
      <c r="BL69" s="99">
        <v>0</v>
      </c>
      <c r="BM69" s="99">
        <v>0</v>
      </c>
      <c r="BN69" s="99">
        <v>0</v>
      </c>
      <c r="BO69" s="99">
        <v>0</v>
      </c>
      <c r="BP69" s="99">
        <v>0</v>
      </c>
      <c r="BQ69" s="99">
        <v>0</v>
      </c>
      <c r="BR69" s="99">
        <v>0</v>
      </c>
      <c r="BS69" s="99">
        <v>0</v>
      </c>
      <c r="BT69" s="99">
        <v>0</v>
      </c>
      <c r="BU69" s="99">
        <v>0</v>
      </c>
      <c r="BV69" s="99">
        <v>54960</v>
      </c>
      <c r="BW69" s="99">
        <v>54960</v>
      </c>
    </row>
    <row r="70" spans="2:75" ht="14.25" customHeight="1" x14ac:dyDescent="0.2">
      <c r="B70" s="98" t="s">
        <v>165</v>
      </c>
      <c r="C70" s="99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0</v>
      </c>
      <c r="AM70" s="99">
        <v>2781</v>
      </c>
      <c r="AN70" s="99">
        <v>431</v>
      </c>
      <c r="AO70" s="99">
        <v>1753</v>
      </c>
      <c r="AP70" s="99">
        <v>1597</v>
      </c>
      <c r="AQ70" s="99">
        <v>5628</v>
      </c>
      <c r="AR70" s="99">
        <v>4499</v>
      </c>
      <c r="AS70" s="99">
        <v>3522</v>
      </c>
      <c r="AT70" s="99">
        <v>2565</v>
      </c>
      <c r="AU70" s="99">
        <v>1534</v>
      </c>
      <c r="AV70" s="99">
        <v>866</v>
      </c>
      <c r="AW70" s="99">
        <v>510</v>
      </c>
      <c r="AX70" s="99">
        <v>583</v>
      </c>
      <c r="AY70" s="99">
        <v>583</v>
      </c>
      <c r="AZ70" s="99">
        <v>583</v>
      </c>
      <c r="BA70" s="99">
        <v>0</v>
      </c>
      <c r="BB70" s="99">
        <v>357</v>
      </c>
      <c r="BC70" s="99">
        <v>353</v>
      </c>
      <c r="BD70" s="99">
        <v>730</v>
      </c>
      <c r="BE70" s="99">
        <v>679</v>
      </c>
      <c r="BF70" s="99">
        <v>787</v>
      </c>
      <c r="BG70" s="99">
        <v>20480</v>
      </c>
      <c r="BH70" s="99">
        <v>20053</v>
      </c>
      <c r="BI70" s="99">
        <v>0</v>
      </c>
      <c r="BJ70" s="99">
        <v>0</v>
      </c>
      <c r="BK70" s="99">
        <v>0</v>
      </c>
      <c r="BL70" s="99">
        <v>0</v>
      </c>
      <c r="BM70" s="99">
        <v>0</v>
      </c>
      <c r="BN70" s="99">
        <v>0</v>
      </c>
      <c r="BO70" s="99">
        <v>0</v>
      </c>
      <c r="BP70" s="99">
        <v>0</v>
      </c>
      <c r="BQ70" s="99">
        <v>0</v>
      </c>
      <c r="BR70" s="99">
        <v>1597</v>
      </c>
      <c r="BS70" s="99">
        <v>2565</v>
      </c>
      <c r="BT70" s="99">
        <v>583</v>
      </c>
      <c r="BU70" s="99">
        <v>357</v>
      </c>
      <c r="BV70" s="99">
        <v>787</v>
      </c>
      <c r="BW70" s="99">
        <v>20053</v>
      </c>
    </row>
    <row r="71" spans="2:75" ht="14.25" customHeight="1" x14ac:dyDescent="0.2">
      <c r="B71" s="98" t="s">
        <v>121</v>
      </c>
      <c r="C71" s="99">
        <v>995</v>
      </c>
      <c r="D71" s="99">
        <v>1245</v>
      </c>
      <c r="E71" s="99">
        <v>1119</v>
      </c>
      <c r="F71" s="99">
        <v>995</v>
      </c>
      <c r="G71" s="99">
        <v>885</v>
      </c>
      <c r="H71" s="99">
        <v>761</v>
      </c>
      <c r="I71" s="99">
        <v>617</v>
      </c>
      <c r="J71" s="99">
        <v>483</v>
      </c>
      <c r="K71" s="99">
        <v>340</v>
      </c>
      <c r="L71" s="99">
        <v>199</v>
      </c>
      <c r="M71" s="99">
        <v>51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25</v>
      </c>
      <c r="U71" s="99">
        <v>112</v>
      </c>
      <c r="V71" s="99">
        <v>200</v>
      </c>
      <c r="W71" s="99">
        <v>268</v>
      </c>
      <c r="X71" s="99">
        <v>336</v>
      </c>
      <c r="Y71" s="99">
        <v>557</v>
      </c>
      <c r="Z71" s="99">
        <v>904</v>
      </c>
      <c r="AA71" s="99">
        <v>934</v>
      </c>
      <c r="AB71" s="99">
        <v>993</v>
      </c>
      <c r="AC71" s="99">
        <v>236</v>
      </c>
      <c r="AD71" s="99">
        <v>208</v>
      </c>
      <c r="AE71" s="99">
        <v>192</v>
      </c>
      <c r="AF71" s="99">
        <v>170</v>
      </c>
      <c r="AG71" s="99">
        <v>150</v>
      </c>
      <c r="AH71" s="99">
        <v>130</v>
      </c>
      <c r="AI71" s="99">
        <v>104</v>
      </c>
      <c r="AJ71" s="99">
        <v>85</v>
      </c>
      <c r="AK71" s="99">
        <v>65</v>
      </c>
      <c r="AL71" s="99">
        <v>46</v>
      </c>
      <c r="AM71" s="99">
        <v>26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0</v>
      </c>
      <c r="AV71" s="99">
        <v>0</v>
      </c>
      <c r="AW71" s="99">
        <v>0</v>
      </c>
      <c r="AX71" s="99"/>
      <c r="AY71" s="99">
        <v>0</v>
      </c>
      <c r="AZ71" s="99"/>
      <c r="BA71" s="99">
        <v>0</v>
      </c>
      <c r="BB71" s="99"/>
      <c r="BC71" s="99">
        <v>364</v>
      </c>
      <c r="BD71" s="99">
        <v>1443</v>
      </c>
      <c r="BE71" s="99">
        <v>1974</v>
      </c>
      <c r="BF71" s="99">
        <v>3617</v>
      </c>
      <c r="BG71" s="99">
        <v>4124</v>
      </c>
      <c r="BH71" s="99">
        <v>1811</v>
      </c>
      <c r="BI71" s="99">
        <v>995</v>
      </c>
      <c r="BJ71" s="99">
        <v>483</v>
      </c>
      <c r="BK71" s="99">
        <v>0</v>
      </c>
      <c r="BL71" s="99">
        <v>0</v>
      </c>
      <c r="BM71" s="99">
        <v>200</v>
      </c>
      <c r="BN71" s="99">
        <v>904</v>
      </c>
      <c r="BO71" s="99">
        <v>208</v>
      </c>
      <c r="BP71" s="99">
        <v>130</v>
      </c>
      <c r="BQ71" s="99">
        <v>46</v>
      </c>
      <c r="BR71" s="99">
        <v>0</v>
      </c>
      <c r="BS71" s="99">
        <v>0</v>
      </c>
      <c r="BT71" s="99">
        <v>0</v>
      </c>
      <c r="BU71" s="99">
        <v>0</v>
      </c>
      <c r="BV71" s="99">
        <v>3617</v>
      </c>
      <c r="BW71" s="99">
        <v>1811</v>
      </c>
    </row>
    <row r="72" spans="2:75" x14ac:dyDescent="0.2">
      <c r="B72" s="37" t="s">
        <v>164</v>
      </c>
      <c r="C72" s="36">
        <v>268653</v>
      </c>
      <c r="D72" s="36">
        <v>244217</v>
      </c>
      <c r="E72" s="36">
        <v>251236</v>
      </c>
      <c r="F72" s="36">
        <v>268653</v>
      </c>
      <c r="G72" s="36">
        <v>265505</v>
      </c>
      <c r="H72" s="36">
        <v>271713</v>
      </c>
      <c r="I72" s="36">
        <v>279810</v>
      </c>
      <c r="J72" s="36">
        <v>296913</v>
      </c>
      <c r="K72" s="36">
        <v>300345</v>
      </c>
      <c r="L72" s="36">
        <v>300692</v>
      </c>
      <c r="M72" s="36">
        <v>308170</v>
      </c>
      <c r="N72" s="36">
        <v>320973</v>
      </c>
      <c r="O72" s="36">
        <v>329563</v>
      </c>
      <c r="P72" s="36">
        <v>331972</v>
      </c>
      <c r="Q72" s="36">
        <v>351730</v>
      </c>
      <c r="R72" s="36">
        <v>364082</v>
      </c>
      <c r="S72" s="36">
        <v>387872</v>
      </c>
      <c r="T72" s="36">
        <v>401945</v>
      </c>
      <c r="U72" s="36">
        <v>470248</v>
      </c>
      <c r="V72" s="36">
        <v>508814</v>
      </c>
      <c r="W72" s="36">
        <v>494690</v>
      </c>
      <c r="X72" s="36">
        <v>472280</v>
      </c>
      <c r="Y72" s="36">
        <v>479341</v>
      </c>
      <c r="Z72" s="36">
        <v>491362</v>
      </c>
      <c r="AA72" s="36">
        <v>485874</v>
      </c>
      <c r="AB72" s="36">
        <v>477245</v>
      </c>
      <c r="AC72" s="36">
        <v>479811</v>
      </c>
      <c r="AD72" s="36">
        <v>468852</v>
      </c>
      <c r="AE72" s="36">
        <v>463289</v>
      </c>
      <c r="AF72" s="36">
        <v>458308</v>
      </c>
      <c r="AG72" s="36">
        <v>454611</v>
      </c>
      <c r="AH72" s="36">
        <v>435349</v>
      </c>
      <c r="AI72" s="36">
        <v>424193</v>
      </c>
      <c r="AJ72" s="36">
        <v>410762</v>
      </c>
      <c r="AK72" s="36">
        <v>414867</v>
      </c>
      <c r="AL72" s="36">
        <v>441025</v>
      </c>
      <c r="AM72" s="36">
        <v>445107</v>
      </c>
      <c r="AN72" s="36">
        <v>441589</v>
      </c>
      <c r="AO72" s="36">
        <v>456590</v>
      </c>
      <c r="AP72" s="36">
        <v>467384</v>
      </c>
      <c r="AQ72" s="36">
        <v>476133</v>
      </c>
      <c r="AR72" s="36">
        <v>491331</v>
      </c>
      <c r="AS72" s="36">
        <v>513931</v>
      </c>
      <c r="AT72" s="36">
        <v>517651</v>
      </c>
      <c r="AU72" s="36">
        <v>535000</v>
      </c>
      <c r="AV72" s="36">
        <v>649707</v>
      </c>
      <c r="AW72" s="36">
        <v>687143</v>
      </c>
      <c r="AX72" s="36">
        <v>461630</v>
      </c>
      <c r="AY72" s="36">
        <v>493349.82692999998</v>
      </c>
      <c r="AZ72" s="36">
        <v>554396</v>
      </c>
      <c r="BA72" s="36">
        <v>631379</v>
      </c>
      <c r="BB72" s="36">
        <v>597270</v>
      </c>
      <c r="BC72" s="36">
        <v>650729</v>
      </c>
      <c r="BD72" s="36">
        <v>668654</v>
      </c>
      <c r="BE72" s="36">
        <v>681618</v>
      </c>
      <c r="BF72" s="36">
        <v>726203</v>
      </c>
      <c r="BG72" s="36">
        <f t="shared" ref="BG72" si="8">SUM(BG73:BG79)</f>
        <v>779763</v>
      </c>
      <c r="BH72" s="36">
        <f t="shared" ref="BH72" si="9">SUM(BH73:BH79)</f>
        <v>738241</v>
      </c>
      <c r="BI72" s="36">
        <v>268653</v>
      </c>
      <c r="BJ72" s="36">
        <v>296913</v>
      </c>
      <c r="BK72" s="36">
        <v>320973</v>
      </c>
      <c r="BL72" s="36">
        <v>364082</v>
      </c>
      <c r="BM72" s="36">
        <v>508814</v>
      </c>
      <c r="BN72" s="36">
        <v>491362</v>
      </c>
      <c r="BO72" s="36">
        <v>468852</v>
      </c>
      <c r="BP72" s="36">
        <v>435349</v>
      </c>
      <c r="BQ72" s="36">
        <v>441025</v>
      </c>
      <c r="BR72" s="36">
        <v>467384</v>
      </c>
      <c r="BS72" s="36">
        <v>517651</v>
      </c>
      <c r="BT72" s="36">
        <v>461630</v>
      </c>
      <c r="BU72" s="36">
        <v>597270</v>
      </c>
      <c r="BV72" s="36">
        <v>726203</v>
      </c>
      <c r="BW72" s="36">
        <v>738241</v>
      </c>
    </row>
    <row r="73" spans="2:75" x14ac:dyDescent="0.2">
      <c r="B73" s="98" t="s">
        <v>163</v>
      </c>
      <c r="C73" s="99">
        <v>429442</v>
      </c>
      <c r="D73" s="99">
        <v>428938</v>
      </c>
      <c r="E73" s="99">
        <v>429387</v>
      </c>
      <c r="F73" s="99">
        <v>429442</v>
      </c>
      <c r="G73" s="99">
        <v>429443</v>
      </c>
      <c r="H73" s="99">
        <v>429443</v>
      </c>
      <c r="I73" s="99">
        <v>429443</v>
      </c>
      <c r="J73" s="99">
        <v>429443</v>
      </c>
      <c r="K73" s="99">
        <v>429455</v>
      </c>
      <c r="L73" s="99">
        <v>452914</v>
      </c>
      <c r="M73" s="99">
        <v>230636</v>
      </c>
      <c r="N73" s="99">
        <v>230636</v>
      </c>
      <c r="O73" s="99">
        <v>230636</v>
      </c>
      <c r="P73" s="99">
        <v>230636</v>
      </c>
      <c r="Q73" s="99">
        <v>230636</v>
      </c>
      <c r="R73" s="99">
        <v>230636</v>
      </c>
      <c r="S73" s="99">
        <v>230652</v>
      </c>
      <c r="T73" s="99">
        <v>230658</v>
      </c>
      <c r="U73" s="99">
        <v>234222</v>
      </c>
      <c r="V73" s="99">
        <v>234222</v>
      </c>
      <c r="W73" s="99">
        <v>234223</v>
      </c>
      <c r="X73" s="99">
        <v>234322</v>
      </c>
      <c r="Y73" s="99">
        <v>234322</v>
      </c>
      <c r="Z73" s="99">
        <v>234322</v>
      </c>
      <c r="AA73" s="99">
        <v>234322</v>
      </c>
      <c r="AB73" s="99">
        <v>234322</v>
      </c>
      <c r="AC73" s="99">
        <v>234322</v>
      </c>
      <c r="AD73" s="99">
        <v>234322</v>
      </c>
      <c r="AE73" s="99">
        <v>234322</v>
      </c>
      <c r="AF73" s="99">
        <v>234322</v>
      </c>
      <c r="AG73" s="99">
        <v>234322</v>
      </c>
      <c r="AH73" s="99">
        <v>234322</v>
      </c>
      <c r="AI73" s="99">
        <v>234322</v>
      </c>
      <c r="AJ73" s="99">
        <v>234322</v>
      </c>
      <c r="AK73" s="99">
        <v>234322</v>
      </c>
      <c r="AL73" s="99">
        <v>234322</v>
      </c>
      <c r="AM73" s="99">
        <v>234322</v>
      </c>
      <c r="AN73" s="99">
        <v>234322</v>
      </c>
      <c r="AO73" s="99">
        <v>234322</v>
      </c>
      <c r="AP73" s="99">
        <v>234322</v>
      </c>
      <c r="AQ73" s="99">
        <v>234322</v>
      </c>
      <c r="AR73" s="99">
        <v>234322</v>
      </c>
      <c r="AS73" s="99">
        <v>234322</v>
      </c>
      <c r="AT73" s="99">
        <v>234322</v>
      </c>
      <c r="AU73" s="99">
        <v>234322</v>
      </c>
      <c r="AV73" s="99">
        <v>423216</v>
      </c>
      <c r="AW73" s="99">
        <v>423216</v>
      </c>
      <c r="AX73" s="99">
        <v>144694</v>
      </c>
      <c r="AY73" s="99">
        <v>144694</v>
      </c>
      <c r="AZ73" s="99">
        <v>144694</v>
      </c>
      <c r="BA73" s="99">
        <v>144694</v>
      </c>
      <c r="BB73" s="99">
        <v>144694</v>
      </c>
      <c r="BC73" s="99">
        <v>144694</v>
      </c>
      <c r="BD73" s="99">
        <v>244694</v>
      </c>
      <c r="BE73" s="99">
        <v>244694</v>
      </c>
      <c r="BF73" s="99">
        <v>244694</v>
      </c>
      <c r="BG73" s="99">
        <v>244694</v>
      </c>
      <c r="BH73" s="99">
        <v>344694</v>
      </c>
      <c r="BI73" s="99">
        <v>429442</v>
      </c>
      <c r="BJ73" s="99">
        <v>429443</v>
      </c>
      <c r="BK73" s="99">
        <v>230636</v>
      </c>
      <c r="BL73" s="99">
        <v>230636</v>
      </c>
      <c r="BM73" s="99">
        <v>234222</v>
      </c>
      <c r="BN73" s="99">
        <v>234322</v>
      </c>
      <c r="BO73" s="99">
        <v>234322</v>
      </c>
      <c r="BP73" s="99">
        <v>234322</v>
      </c>
      <c r="BQ73" s="99">
        <v>234322</v>
      </c>
      <c r="BR73" s="99">
        <v>234322</v>
      </c>
      <c r="BS73" s="99">
        <v>234322</v>
      </c>
      <c r="BT73" s="99">
        <v>144694</v>
      </c>
      <c r="BU73" s="99">
        <v>144694</v>
      </c>
      <c r="BV73" s="99">
        <v>244694</v>
      </c>
      <c r="BW73" s="99">
        <v>344694</v>
      </c>
    </row>
    <row r="74" spans="2:75" x14ac:dyDescent="0.2">
      <c r="B74" s="98" t="s">
        <v>101</v>
      </c>
      <c r="C74" s="99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1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  <c r="AR74" s="99">
        <v>0</v>
      </c>
      <c r="AS74" s="99">
        <v>0</v>
      </c>
      <c r="AT74" s="99">
        <v>0</v>
      </c>
      <c r="AU74" s="99" t="s">
        <v>160</v>
      </c>
      <c r="AV74" s="99">
        <v>-662</v>
      </c>
      <c r="AW74" s="99">
        <v>-662</v>
      </c>
      <c r="AX74" s="99">
        <v>-12417</v>
      </c>
      <c r="AY74" s="99">
        <v>-2383</v>
      </c>
      <c r="AZ74" s="99">
        <v>-1865</v>
      </c>
      <c r="BA74" s="99">
        <v>-7806</v>
      </c>
      <c r="BB74" s="99">
        <v>-7806</v>
      </c>
      <c r="BC74" s="99">
        <v>-7806</v>
      </c>
      <c r="BD74" s="99">
        <v>-22303</v>
      </c>
      <c r="BE74" s="99">
        <v>-22303</v>
      </c>
      <c r="BF74" s="99">
        <v>-22303</v>
      </c>
      <c r="BG74" s="99">
        <v>-22303</v>
      </c>
      <c r="BH74" s="99">
        <v>-22570</v>
      </c>
      <c r="BI74" s="99">
        <v>0</v>
      </c>
      <c r="BJ74" s="99">
        <v>0</v>
      </c>
      <c r="BK74" s="99">
        <v>0</v>
      </c>
      <c r="BL74" s="99">
        <v>0</v>
      </c>
      <c r="BM74" s="99">
        <v>0</v>
      </c>
      <c r="BN74" s="99">
        <v>0</v>
      </c>
      <c r="BO74" s="99">
        <v>0</v>
      </c>
      <c r="BP74" s="99">
        <v>0</v>
      </c>
      <c r="BQ74" s="99">
        <v>0</v>
      </c>
      <c r="BR74" s="99">
        <v>0</v>
      </c>
      <c r="BS74" s="99">
        <v>0</v>
      </c>
      <c r="BT74" s="99">
        <v>-12417</v>
      </c>
      <c r="BU74" s="99">
        <v>-7806</v>
      </c>
      <c r="BV74" s="99">
        <v>-22303</v>
      </c>
      <c r="BW74" s="99">
        <v>-22570</v>
      </c>
    </row>
    <row r="75" spans="2:75" x14ac:dyDescent="0.2">
      <c r="B75" s="98" t="s">
        <v>162</v>
      </c>
      <c r="C75" s="99">
        <v>27604</v>
      </c>
      <c r="D75" s="99">
        <v>27617</v>
      </c>
      <c r="E75" s="99">
        <v>27605</v>
      </c>
      <c r="F75" s="99">
        <v>27604</v>
      </c>
      <c r="G75" s="99">
        <v>27604</v>
      </c>
      <c r="H75" s="99">
        <v>27604</v>
      </c>
      <c r="I75" s="99">
        <v>27604</v>
      </c>
      <c r="J75" s="99">
        <v>27604</v>
      </c>
      <c r="K75" s="99">
        <v>27602</v>
      </c>
      <c r="L75" s="99">
        <v>4141</v>
      </c>
      <c r="M75" s="99">
        <v>4141</v>
      </c>
      <c r="N75" s="99">
        <v>3978</v>
      </c>
      <c r="O75" s="99">
        <v>3977</v>
      </c>
      <c r="P75" s="99">
        <v>3977</v>
      </c>
      <c r="Q75" s="99">
        <v>3977</v>
      </c>
      <c r="R75" s="99">
        <v>3977</v>
      </c>
      <c r="S75" s="99">
        <v>3977</v>
      </c>
      <c r="T75" s="99">
        <v>3977</v>
      </c>
      <c r="U75" s="99">
        <v>34469</v>
      </c>
      <c r="V75" s="99">
        <v>48650</v>
      </c>
      <c r="W75" s="99">
        <v>48806</v>
      </c>
      <c r="X75" s="99">
        <v>48961</v>
      </c>
      <c r="Y75" s="99">
        <v>49279</v>
      </c>
      <c r="Z75" s="99">
        <v>49518</v>
      </c>
      <c r="AA75" s="99">
        <v>49758</v>
      </c>
      <c r="AB75" s="99">
        <v>49996</v>
      </c>
      <c r="AC75" s="99">
        <v>50236</v>
      </c>
      <c r="AD75" s="99">
        <v>50477</v>
      </c>
      <c r="AE75" s="99">
        <v>50716</v>
      </c>
      <c r="AF75" s="99">
        <v>50953</v>
      </c>
      <c r="AG75" s="99">
        <v>51090</v>
      </c>
      <c r="AH75" s="99">
        <v>51231</v>
      </c>
      <c r="AI75" s="99">
        <v>50679</v>
      </c>
      <c r="AJ75" s="99">
        <v>51231</v>
      </c>
      <c r="AK75" s="99">
        <v>51231</v>
      </c>
      <c r="AL75" s="99">
        <v>51231</v>
      </c>
      <c r="AM75" s="99">
        <v>51231</v>
      </c>
      <c r="AN75" s="99">
        <v>51231</v>
      </c>
      <c r="AO75" s="99">
        <v>48576</v>
      </c>
      <c r="AP75" s="99">
        <v>48576</v>
      </c>
      <c r="AQ75" s="99">
        <v>48576</v>
      </c>
      <c r="AR75" s="99">
        <v>48576</v>
      </c>
      <c r="AS75" s="99">
        <v>48345</v>
      </c>
      <c r="AT75" s="99">
        <v>48486</v>
      </c>
      <c r="AU75" s="99">
        <v>48627</v>
      </c>
      <c r="AV75" s="99">
        <v>1104</v>
      </c>
      <c r="AW75" s="99">
        <v>1521</v>
      </c>
      <c r="AX75" s="99">
        <v>1938</v>
      </c>
      <c r="AY75" s="99">
        <v>2356</v>
      </c>
      <c r="AZ75" s="99">
        <v>2568</v>
      </c>
      <c r="BA75" s="99">
        <v>2862</v>
      </c>
      <c r="BB75" s="99">
        <v>3429</v>
      </c>
      <c r="BC75" s="99">
        <v>5647</v>
      </c>
      <c r="BD75" s="99">
        <v>4711</v>
      </c>
      <c r="BE75" s="99">
        <v>6084</v>
      </c>
      <c r="BF75" s="99">
        <v>7456</v>
      </c>
      <c r="BG75" s="99">
        <v>8860</v>
      </c>
      <c r="BH75" s="99">
        <v>7611</v>
      </c>
      <c r="BI75" s="99">
        <v>27604</v>
      </c>
      <c r="BJ75" s="99">
        <v>27604</v>
      </c>
      <c r="BK75" s="99">
        <v>3978</v>
      </c>
      <c r="BL75" s="99">
        <v>3977</v>
      </c>
      <c r="BM75" s="99">
        <v>48650</v>
      </c>
      <c r="BN75" s="99">
        <v>49518</v>
      </c>
      <c r="BO75" s="99">
        <v>50477</v>
      </c>
      <c r="BP75" s="99">
        <v>51231</v>
      </c>
      <c r="BQ75" s="99">
        <v>51231</v>
      </c>
      <c r="BR75" s="99">
        <v>48576</v>
      </c>
      <c r="BS75" s="99">
        <v>48486</v>
      </c>
      <c r="BT75" s="99">
        <v>1938</v>
      </c>
      <c r="BU75" s="99">
        <v>3429</v>
      </c>
      <c r="BV75" s="99">
        <v>7456</v>
      </c>
      <c r="BW75" s="99">
        <v>7611</v>
      </c>
    </row>
    <row r="76" spans="2:75" x14ac:dyDescent="0.2">
      <c r="B76" s="98" t="s">
        <v>159</v>
      </c>
      <c r="C76" s="99">
        <v>2262</v>
      </c>
      <c r="D76" s="99">
        <v>2296</v>
      </c>
      <c r="E76" s="99">
        <v>2280</v>
      </c>
      <c r="F76" s="99">
        <v>2262</v>
      </c>
      <c r="G76" s="99">
        <v>2246</v>
      </c>
      <c r="H76" s="99">
        <v>2230</v>
      </c>
      <c r="I76" s="99">
        <v>2211</v>
      </c>
      <c r="J76" s="99">
        <v>2195</v>
      </c>
      <c r="K76" s="99">
        <v>2178</v>
      </c>
      <c r="L76" s="99">
        <v>2150</v>
      </c>
      <c r="M76" s="99">
        <v>2128</v>
      </c>
      <c r="N76" s="99">
        <v>2106</v>
      </c>
      <c r="O76" s="99">
        <v>2091</v>
      </c>
      <c r="P76" s="99">
        <v>2088</v>
      </c>
      <c r="Q76" s="99">
        <v>2073</v>
      </c>
      <c r="R76" s="99">
        <v>2057</v>
      </c>
      <c r="S76" s="99">
        <v>2042</v>
      </c>
      <c r="T76" s="99">
        <v>2026</v>
      </c>
      <c r="U76" s="99">
        <v>1968</v>
      </c>
      <c r="V76" s="99">
        <v>1953</v>
      </c>
      <c r="W76" s="99">
        <v>1958</v>
      </c>
      <c r="X76" s="99">
        <v>1922</v>
      </c>
      <c r="Y76" s="99">
        <v>1921</v>
      </c>
      <c r="Z76" s="99">
        <v>1928</v>
      </c>
      <c r="AA76" s="99">
        <v>1934</v>
      </c>
      <c r="AB76" s="99">
        <v>1935</v>
      </c>
      <c r="AC76" s="99">
        <v>1935</v>
      </c>
      <c r="AD76" s="99">
        <v>1935</v>
      </c>
      <c r="AE76" s="99">
        <v>1935</v>
      </c>
      <c r="AF76" s="99">
        <v>683</v>
      </c>
      <c r="AG76" s="99">
        <v>683</v>
      </c>
      <c r="AH76" s="99">
        <v>683</v>
      </c>
      <c r="AI76" s="99">
        <v>336</v>
      </c>
      <c r="AJ76" s="99">
        <v>336</v>
      </c>
      <c r="AK76" s="99">
        <v>336</v>
      </c>
      <c r="AL76" s="99">
        <v>336</v>
      </c>
      <c r="AM76" s="99">
        <v>336</v>
      </c>
      <c r="AN76" s="99">
        <v>336</v>
      </c>
      <c r="AO76" s="99">
        <v>336</v>
      </c>
      <c r="AP76" s="99">
        <v>336</v>
      </c>
      <c r="AQ76" s="99">
        <v>336</v>
      </c>
      <c r="AR76" s="99">
        <v>336</v>
      </c>
      <c r="AS76" s="99">
        <v>336</v>
      </c>
      <c r="AT76" s="99">
        <v>336</v>
      </c>
      <c r="AU76" s="99">
        <v>336</v>
      </c>
      <c r="AV76" s="99">
        <v>336</v>
      </c>
      <c r="AW76" s="99">
        <v>225</v>
      </c>
      <c r="AX76" s="99">
        <v>158</v>
      </c>
      <c r="AY76" s="99">
        <v>158</v>
      </c>
      <c r="AZ76" s="99">
        <v>158</v>
      </c>
      <c r="BA76" s="99">
        <v>158</v>
      </c>
      <c r="BB76" s="99">
        <v>158</v>
      </c>
      <c r="BC76" s="99">
        <v>158</v>
      </c>
      <c r="BD76" s="99">
        <v>158</v>
      </c>
      <c r="BE76" s="99">
        <v>158</v>
      </c>
      <c r="BF76" s="99">
        <v>158</v>
      </c>
      <c r="BG76" s="99">
        <v>158</v>
      </c>
      <c r="BH76" s="99">
        <v>158</v>
      </c>
      <c r="BI76" s="99">
        <v>2262</v>
      </c>
      <c r="BJ76" s="99">
        <v>2195</v>
      </c>
      <c r="BK76" s="99">
        <v>2106</v>
      </c>
      <c r="BL76" s="99">
        <v>2057</v>
      </c>
      <c r="BM76" s="99">
        <v>1953</v>
      </c>
      <c r="BN76" s="99">
        <v>1928</v>
      </c>
      <c r="BO76" s="99">
        <v>1935</v>
      </c>
      <c r="BP76" s="99">
        <v>683</v>
      </c>
      <c r="BQ76" s="99">
        <v>336</v>
      </c>
      <c r="BR76" s="99">
        <v>336</v>
      </c>
      <c r="BS76" s="99">
        <v>336</v>
      </c>
      <c r="BT76" s="99">
        <v>158</v>
      </c>
      <c r="BU76" s="99">
        <v>158</v>
      </c>
      <c r="BV76" s="99">
        <v>158</v>
      </c>
      <c r="BW76" s="99">
        <v>158</v>
      </c>
    </row>
    <row r="77" spans="2:75" x14ac:dyDescent="0.2">
      <c r="B77" s="98" t="s">
        <v>161</v>
      </c>
      <c r="C77" s="99">
        <v>62628</v>
      </c>
      <c r="D77" s="99">
        <v>63846</v>
      </c>
      <c r="E77" s="99">
        <v>63237</v>
      </c>
      <c r="F77" s="99">
        <v>62628</v>
      </c>
      <c r="G77" s="99">
        <v>62050</v>
      </c>
      <c r="H77" s="99">
        <v>61418</v>
      </c>
      <c r="I77" s="99">
        <v>60717</v>
      </c>
      <c r="J77" s="99">
        <v>59950</v>
      </c>
      <c r="K77" s="99">
        <v>59323</v>
      </c>
      <c r="L77" s="99">
        <v>58496</v>
      </c>
      <c r="M77" s="99">
        <v>57874</v>
      </c>
      <c r="N77" s="99">
        <v>57228</v>
      </c>
      <c r="O77" s="99">
        <v>56602</v>
      </c>
      <c r="P77" s="99">
        <v>55980</v>
      </c>
      <c r="Q77" s="99">
        <v>55359</v>
      </c>
      <c r="R77" s="99">
        <v>54737</v>
      </c>
      <c r="S77" s="99">
        <v>54115</v>
      </c>
      <c r="T77" s="99">
        <v>53493</v>
      </c>
      <c r="U77" s="99">
        <v>52837</v>
      </c>
      <c r="V77" s="99">
        <v>52243</v>
      </c>
      <c r="W77" s="99">
        <v>51673</v>
      </c>
      <c r="X77" s="99">
        <v>51120</v>
      </c>
      <c r="Y77" s="99">
        <v>50570</v>
      </c>
      <c r="Z77" s="99">
        <v>50026</v>
      </c>
      <c r="AA77" s="99">
        <v>49482</v>
      </c>
      <c r="AB77" s="99">
        <v>48938</v>
      </c>
      <c r="AC77" s="99">
        <v>48394</v>
      </c>
      <c r="AD77" s="99">
        <v>47854</v>
      </c>
      <c r="AE77" s="99">
        <v>47314</v>
      </c>
      <c r="AF77" s="99">
        <v>44988</v>
      </c>
      <c r="AG77" s="99">
        <v>44448</v>
      </c>
      <c r="AH77" s="99">
        <v>43889</v>
      </c>
      <c r="AI77" s="99">
        <v>43352</v>
      </c>
      <c r="AJ77" s="99">
        <v>42815</v>
      </c>
      <c r="AK77" s="99">
        <v>42274</v>
      </c>
      <c r="AL77" s="99">
        <v>41730</v>
      </c>
      <c r="AM77" s="99">
        <v>40395</v>
      </c>
      <c r="AN77" s="99">
        <v>40400</v>
      </c>
      <c r="AO77" s="99">
        <v>38558</v>
      </c>
      <c r="AP77" s="99">
        <v>38846</v>
      </c>
      <c r="AQ77" s="99">
        <v>38331</v>
      </c>
      <c r="AR77" s="99">
        <v>37815</v>
      </c>
      <c r="AS77" s="99">
        <v>37300</v>
      </c>
      <c r="AT77" s="99">
        <v>36799</v>
      </c>
      <c r="AU77" s="99">
        <v>36285</v>
      </c>
      <c r="AV77" s="99">
        <v>35778</v>
      </c>
      <c r="AW77" s="99">
        <v>31269</v>
      </c>
      <c r="AX77" s="99">
        <v>27950</v>
      </c>
      <c r="AY77" s="99">
        <v>27493</v>
      </c>
      <c r="AZ77" s="99">
        <v>27038</v>
      </c>
      <c r="BA77" s="99">
        <v>26587</v>
      </c>
      <c r="BB77" s="99">
        <v>26139</v>
      </c>
      <c r="BC77" s="99">
        <v>25691</v>
      </c>
      <c r="BD77" s="99">
        <v>25244</v>
      </c>
      <c r="BE77" s="99">
        <v>24797</v>
      </c>
      <c r="BF77" s="99">
        <v>24367</v>
      </c>
      <c r="BG77" s="99">
        <v>23940</v>
      </c>
      <c r="BH77" s="99">
        <v>23515</v>
      </c>
      <c r="BI77" s="99">
        <v>62628</v>
      </c>
      <c r="BJ77" s="99">
        <v>59950</v>
      </c>
      <c r="BK77" s="99">
        <v>57228</v>
      </c>
      <c r="BL77" s="99">
        <v>54737</v>
      </c>
      <c r="BM77" s="99">
        <v>52243</v>
      </c>
      <c r="BN77" s="99">
        <v>50026</v>
      </c>
      <c r="BO77" s="99">
        <v>47854</v>
      </c>
      <c r="BP77" s="99">
        <v>43889</v>
      </c>
      <c r="BQ77" s="99">
        <v>41730</v>
      </c>
      <c r="BR77" s="99">
        <v>38846</v>
      </c>
      <c r="BS77" s="99">
        <v>36799</v>
      </c>
      <c r="BT77" s="99">
        <v>27950</v>
      </c>
      <c r="BU77" s="99">
        <v>26139</v>
      </c>
      <c r="BV77" s="99">
        <v>24367</v>
      </c>
      <c r="BW77" s="99">
        <v>23515</v>
      </c>
    </row>
    <row r="78" spans="2:75" x14ac:dyDescent="0.2">
      <c r="B78" s="98" t="s">
        <v>158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-1</v>
      </c>
      <c r="L78" s="99">
        <v>0</v>
      </c>
      <c r="M78" s="99">
        <v>0</v>
      </c>
      <c r="N78" s="99">
        <v>27025</v>
      </c>
      <c r="O78" s="99">
        <v>27025</v>
      </c>
      <c r="P78" s="99">
        <v>20732</v>
      </c>
      <c r="Q78" s="99">
        <v>20732</v>
      </c>
      <c r="R78" s="99">
        <v>72675</v>
      </c>
      <c r="S78" s="99">
        <v>72675</v>
      </c>
      <c r="T78" s="99">
        <v>61675</v>
      </c>
      <c r="U78" s="99">
        <v>61675</v>
      </c>
      <c r="V78" s="99">
        <v>171746</v>
      </c>
      <c r="W78" s="99">
        <v>171746</v>
      </c>
      <c r="X78" s="99">
        <v>149588</v>
      </c>
      <c r="Y78" s="99">
        <v>150139</v>
      </c>
      <c r="Z78" s="99">
        <v>155568</v>
      </c>
      <c r="AA78" s="99">
        <v>155568</v>
      </c>
      <c r="AB78" s="99">
        <v>154223</v>
      </c>
      <c r="AC78" s="99">
        <v>154223</v>
      </c>
      <c r="AD78" s="99">
        <v>134264</v>
      </c>
      <c r="AE78" s="99">
        <v>134264</v>
      </c>
      <c r="AF78" s="99">
        <v>134264</v>
      </c>
      <c r="AG78" s="99">
        <v>134264</v>
      </c>
      <c r="AH78" s="99">
        <v>105224</v>
      </c>
      <c r="AI78" s="99">
        <v>105224</v>
      </c>
      <c r="AJ78" s="99">
        <v>105224</v>
      </c>
      <c r="AK78" s="99">
        <v>105224</v>
      </c>
      <c r="AL78" s="99">
        <v>113406</v>
      </c>
      <c r="AM78" s="99">
        <v>113406</v>
      </c>
      <c r="AN78" s="99">
        <v>113406</v>
      </c>
      <c r="AO78" s="99">
        <v>118335</v>
      </c>
      <c r="AP78" s="99">
        <v>145304</v>
      </c>
      <c r="AQ78" s="99">
        <v>145304</v>
      </c>
      <c r="AR78" s="99">
        <v>145304</v>
      </c>
      <c r="AS78" s="99">
        <v>145304</v>
      </c>
      <c r="AT78" s="99">
        <v>197708</v>
      </c>
      <c r="AU78" s="99">
        <v>197708</v>
      </c>
      <c r="AV78" s="99">
        <v>159993</v>
      </c>
      <c r="AW78" s="99">
        <v>159993</v>
      </c>
      <c r="AX78" s="99">
        <v>299307</v>
      </c>
      <c r="AY78" s="99">
        <v>226935</v>
      </c>
      <c r="AZ78" s="99">
        <v>226935</v>
      </c>
      <c r="BA78" s="99">
        <v>193917</v>
      </c>
      <c r="BB78" s="99">
        <v>430656</v>
      </c>
      <c r="BC78" s="99">
        <v>430656</v>
      </c>
      <c r="BD78" s="99">
        <v>330656</v>
      </c>
      <c r="BE78" s="99">
        <v>296094</v>
      </c>
      <c r="BF78" s="99">
        <v>471831</v>
      </c>
      <c r="BG78" s="99">
        <v>471831</v>
      </c>
      <c r="BH78" s="99">
        <v>294821</v>
      </c>
      <c r="BI78" s="99">
        <v>0</v>
      </c>
      <c r="BJ78" s="99">
        <v>0</v>
      </c>
      <c r="BK78" s="99">
        <v>27025</v>
      </c>
      <c r="BL78" s="99">
        <v>72675</v>
      </c>
      <c r="BM78" s="99">
        <v>171746</v>
      </c>
      <c r="BN78" s="99">
        <v>155568</v>
      </c>
      <c r="BO78" s="99">
        <v>134264</v>
      </c>
      <c r="BP78" s="99">
        <v>105224</v>
      </c>
      <c r="BQ78" s="99">
        <v>113406</v>
      </c>
      <c r="BR78" s="99">
        <v>145304</v>
      </c>
      <c r="BS78" s="99">
        <v>197708</v>
      </c>
      <c r="BT78" s="99">
        <v>299307</v>
      </c>
      <c r="BU78" s="99">
        <v>430656</v>
      </c>
      <c r="BV78" s="99">
        <v>471831</v>
      </c>
      <c r="BW78" s="99">
        <v>294821</v>
      </c>
    </row>
    <row r="79" spans="2:75" x14ac:dyDescent="0.2">
      <c r="B79" s="98" t="s">
        <v>157</v>
      </c>
      <c r="C79" s="99">
        <v>-253283</v>
      </c>
      <c r="D79" s="99">
        <v>-278480</v>
      </c>
      <c r="E79" s="99">
        <v>-271273</v>
      </c>
      <c r="F79" s="99">
        <v>-253283</v>
      </c>
      <c r="G79" s="99">
        <v>-255838</v>
      </c>
      <c r="H79" s="99">
        <v>-248982</v>
      </c>
      <c r="I79" s="99">
        <v>-240165</v>
      </c>
      <c r="J79" s="99">
        <v>-222279</v>
      </c>
      <c r="K79" s="99">
        <v>-218212</v>
      </c>
      <c r="L79" s="99">
        <v>-217009</v>
      </c>
      <c r="M79" s="99">
        <v>13391</v>
      </c>
      <c r="N79" s="99">
        <v>0</v>
      </c>
      <c r="O79" s="99">
        <v>9231</v>
      </c>
      <c r="P79" s="99">
        <v>18559</v>
      </c>
      <c r="Q79" s="99">
        <v>38953</v>
      </c>
      <c r="R79" s="99">
        <v>0</v>
      </c>
      <c r="S79" s="99">
        <v>24411</v>
      </c>
      <c r="T79" s="99">
        <v>50116</v>
      </c>
      <c r="U79" s="99">
        <v>85077</v>
      </c>
      <c r="V79" s="99">
        <v>0</v>
      </c>
      <c r="W79" s="99">
        <v>-13716</v>
      </c>
      <c r="X79" s="99">
        <v>-13633</v>
      </c>
      <c r="Y79" s="99">
        <v>-6890</v>
      </c>
      <c r="Z79" s="99">
        <v>0</v>
      </c>
      <c r="AA79" s="99">
        <v>-5190</v>
      </c>
      <c r="AB79" s="99">
        <v>-12169</v>
      </c>
      <c r="AC79" s="99">
        <v>-9299</v>
      </c>
      <c r="AD79" s="99">
        <v>0</v>
      </c>
      <c r="AE79" s="99">
        <v>-5262</v>
      </c>
      <c r="AF79" s="99">
        <v>-6902</v>
      </c>
      <c r="AG79" s="99">
        <v>-10196</v>
      </c>
      <c r="AH79" s="99">
        <v>0</v>
      </c>
      <c r="AI79" s="99">
        <v>-9720</v>
      </c>
      <c r="AJ79" s="99">
        <v>-23166</v>
      </c>
      <c r="AK79" s="99">
        <v>-18520</v>
      </c>
      <c r="AL79" s="99">
        <v>0</v>
      </c>
      <c r="AM79" s="99">
        <v>5417</v>
      </c>
      <c r="AN79" s="99">
        <v>1894</v>
      </c>
      <c r="AO79" s="99">
        <v>16463</v>
      </c>
      <c r="AP79" s="99">
        <v>0</v>
      </c>
      <c r="AQ79" s="99">
        <v>9264</v>
      </c>
      <c r="AR79" s="99">
        <v>24978</v>
      </c>
      <c r="AS79" s="99">
        <v>48324</v>
      </c>
      <c r="AT79" s="99">
        <v>0</v>
      </c>
      <c r="AU79" s="99">
        <v>17722</v>
      </c>
      <c r="AV79" s="99">
        <v>29942</v>
      </c>
      <c r="AW79" s="99">
        <v>71581</v>
      </c>
      <c r="AX79" s="99"/>
      <c r="AY79" s="99">
        <v>94096.82693000001</v>
      </c>
      <c r="AZ79" s="99">
        <v>154868</v>
      </c>
      <c r="BA79" s="99">
        <v>270967</v>
      </c>
      <c r="BB79" s="99">
        <v>0</v>
      </c>
      <c r="BC79" s="99">
        <v>51689</v>
      </c>
      <c r="BD79" s="99">
        <v>85494</v>
      </c>
      <c r="BE79" s="99">
        <v>132094</v>
      </c>
      <c r="BF79" s="99">
        <v>0</v>
      </c>
      <c r="BG79" s="99">
        <v>52583</v>
      </c>
      <c r="BH79" s="99">
        <v>90012</v>
      </c>
      <c r="BI79" s="99">
        <v>-253283</v>
      </c>
      <c r="BJ79" s="99">
        <v>-222279</v>
      </c>
      <c r="BK79" s="99">
        <v>0</v>
      </c>
      <c r="BL79" s="99">
        <v>0</v>
      </c>
      <c r="BM79" s="99">
        <v>0</v>
      </c>
      <c r="BN79" s="99">
        <v>0</v>
      </c>
      <c r="BO79" s="99">
        <v>0</v>
      </c>
      <c r="BP79" s="99">
        <v>0</v>
      </c>
      <c r="BQ79" s="99">
        <v>0</v>
      </c>
      <c r="BR79" s="99">
        <v>0</v>
      </c>
      <c r="BS79" s="99">
        <v>0</v>
      </c>
      <c r="BT79" s="99">
        <v>0</v>
      </c>
      <c r="BU79" s="99">
        <v>0</v>
      </c>
      <c r="BV79" s="99">
        <v>132094</v>
      </c>
      <c r="BW79" s="99">
        <v>90012</v>
      </c>
    </row>
    <row r="80" spans="2:75" x14ac:dyDescent="0.2">
      <c r="B80" s="37" t="s">
        <v>156</v>
      </c>
      <c r="C80" s="36">
        <v>552072</v>
      </c>
      <c r="D80" s="36">
        <v>535520</v>
      </c>
      <c r="E80" s="36">
        <v>563691</v>
      </c>
      <c r="F80" s="36">
        <v>552072</v>
      </c>
      <c r="G80" s="36">
        <v>538259</v>
      </c>
      <c r="H80" s="36">
        <v>544048</v>
      </c>
      <c r="I80" s="36">
        <v>605298</v>
      </c>
      <c r="J80" s="36">
        <v>651348</v>
      </c>
      <c r="K80" s="36">
        <v>616900</v>
      </c>
      <c r="L80" s="36">
        <v>606107</v>
      </c>
      <c r="M80" s="36">
        <v>586539</v>
      </c>
      <c r="N80" s="36">
        <v>587901</v>
      </c>
      <c r="O80" s="36">
        <v>593410</v>
      </c>
      <c r="P80" s="36">
        <v>599216</v>
      </c>
      <c r="Q80" s="36">
        <v>662711</v>
      </c>
      <c r="R80" s="36">
        <v>674361</v>
      </c>
      <c r="S80" s="36">
        <v>741278</v>
      </c>
      <c r="T80" s="36">
        <v>726796</v>
      </c>
      <c r="U80" s="36">
        <v>864556</v>
      </c>
      <c r="V80" s="36">
        <v>850775</v>
      </c>
      <c r="W80" s="36">
        <v>841840</v>
      </c>
      <c r="X80" s="36">
        <v>791925</v>
      </c>
      <c r="Y80" s="36">
        <v>820696</v>
      </c>
      <c r="Z80" s="36">
        <v>791235</v>
      </c>
      <c r="AA80" s="36">
        <v>753115</v>
      </c>
      <c r="AB80" s="36">
        <v>707607</v>
      </c>
      <c r="AC80" s="36">
        <v>761717</v>
      </c>
      <c r="AD80" s="36">
        <v>763805</v>
      </c>
      <c r="AE80" s="36">
        <v>724882</v>
      </c>
      <c r="AF80" s="36">
        <v>721261</v>
      </c>
      <c r="AG80" s="36">
        <v>754946</v>
      </c>
      <c r="AH80" s="36">
        <v>716246</v>
      </c>
      <c r="AI80" s="36">
        <v>657177</v>
      </c>
      <c r="AJ80" s="36">
        <v>682106</v>
      </c>
      <c r="AK80" s="36">
        <v>675409</v>
      </c>
      <c r="AL80" s="36">
        <v>704273</v>
      </c>
      <c r="AM80" s="36">
        <v>669931</v>
      </c>
      <c r="AN80" s="36">
        <v>666890</v>
      </c>
      <c r="AO80" s="36">
        <v>671015</v>
      </c>
      <c r="AP80" s="36">
        <v>676102</v>
      </c>
      <c r="AQ80" s="36">
        <v>662345</v>
      </c>
      <c r="AR80" s="36">
        <v>728346</v>
      </c>
      <c r="AS80" s="36">
        <v>851402</v>
      </c>
      <c r="AT80" s="36">
        <v>948778</v>
      </c>
      <c r="AU80" s="36">
        <v>951675</v>
      </c>
      <c r="AV80" s="36">
        <v>1142810</v>
      </c>
      <c r="AW80" s="36">
        <v>1333576</v>
      </c>
      <c r="AX80" s="36">
        <v>1018396</v>
      </c>
      <c r="AY80" s="36">
        <v>1040767.82693</v>
      </c>
      <c r="AZ80" s="36">
        <v>1245668</v>
      </c>
      <c r="BA80" s="36">
        <v>1314360</v>
      </c>
      <c r="BB80" s="36">
        <v>1273778</v>
      </c>
      <c r="BC80" s="36">
        <v>1305457</v>
      </c>
      <c r="BD80" s="36">
        <v>1220133</v>
      </c>
      <c r="BE80" s="36">
        <v>1381917</v>
      </c>
      <c r="BF80" s="36">
        <v>1471280</v>
      </c>
      <c r="BG80" s="36">
        <f t="shared" ref="BG80" si="10">+BG46+BG61+BG72</f>
        <v>1405756</v>
      </c>
      <c r="BH80" s="36">
        <f t="shared" ref="BH80" si="11">+BH46+BH61+BH72</f>
        <v>1518049</v>
      </c>
      <c r="BI80" s="36">
        <v>552072</v>
      </c>
      <c r="BJ80" s="36">
        <v>651348</v>
      </c>
      <c r="BK80" s="36">
        <v>587901</v>
      </c>
      <c r="BL80" s="36">
        <v>674361</v>
      </c>
      <c r="BM80" s="36">
        <v>850775</v>
      </c>
      <c r="BN80" s="36">
        <v>791235</v>
      </c>
      <c r="BO80" s="36">
        <v>763805</v>
      </c>
      <c r="BP80" s="36">
        <v>716246</v>
      </c>
      <c r="BQ80" s="36">
        <v>704273</v>
      </c>
      <c r="BR80" s="36">
        <v>676102</v>
      </c>
      <c r="BS80" s="36">
        <v>948778</v>
      </c>
      <c r="BT80" s="36">
        <v>1018396</v>
      </c>
      <c r="BU80" s="36">
        <v>1273778</v>
      </c>
      <c r="BV80" s="36">
        <v>1471280</v>
      </c>
      <c r="BW80" s="36">
        <v>1518049</v>
      </c>
    </row>
    <row r="81" spans="2:75" ht="15.75" thickBot="1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2:75" x14ac:dyDescent="0.2">
      <c r="B82" s="29"/>
      <c r="C82" s="29"/>
    </row>
    <row r="83" spans="2:75" x14ac:dyDescent="0.2">
      <c r="BG83" s="178"/>
      <c r="BH83" s="178"/>
    </row>
  </sheetData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E174-77D4-4A83-8F14-AFDF1A90EB82}">
  <sheetPr>
    <tabColor theme="3" tint="-0.249977111117893"/>
    <pageSetUpPr fitToPage="1"/>
  </sheetPr>
  <dimension ref="A1:BW31"/>
  <sheetViews>
    <sheetView showGridLines="0" zoomScaleNormal="100" workbookViewId="0">
      <pane xSplit="54" ySplit="7" topLeftCell="BE8" activePane="bottomRight" state="frozen"/>
      <selection activeCell="B6" sqref="B6"/>
      <selection pane="topRight" activeCell="B6" sqref="B6"/>
      <selection pane="bottomLeft" activeCell="B6" sqref="B6"/>
      <selection pane="bottomRight" activeCell="BX16" sqref="BX16"/>
    </sheetView>
  </sheetViews>
  <sheetFormatPr defaultColWidth="9.140625" defaultRowHeight="12.75" x14ac:dyDescent="0.2"/>
  <cols>
    <col min="1" max="1" width="7.5703125" style="9" customWidth="1"/>
    <col min="2" max="2" width="60.7109375" style="33" customWidth="1"/>
    <col min="3" max="5" width="8.28515625" style="34" hidden="1" customWidth="1"/>
    <col min="6" max="6" width="8.7109375" style="34" hidden="1" customWidth="1"/>
    <col min="7" max="8" width="8.28515625" style="34" hidden="1" customWidth="1"/>
    <col min="9" max="9" width="8.7109375" style="34" hidden="1" customWidth="1"/>
    <col min="10" max="10" width="9.28515625" style="34" hidden="1" customWidth="1"/>
    <col min="11" max="13" width="8.28515625" style="34" hidden="1" customWidth="1"/>
    <col min="14" max="14" width="9.28515625" style="34" hidden="1" customWidth="1"/>
    <col min="15" max="15" width="8.7109375" style="34" hidden="1" customWidth="1"/>
    <col min="16" max="16" width="8.7109375" style="33" hidden="1" customWidth="1"/>
    <col min="17" max="27" width="9.28515625" style="31" hidden="1" customWidth="1"/>
    <col min="28" max="28" width="8.28515625" style="31" hidden="1" customWidth="1"/>
    <col min="29" max="39" width="9.28515625" style="31" hidden="1" customWidth="1"/>
    <col min="40" max="40" width="8.7109375" style="31" hidden="1" customWidth="1"/>
    <col min="41" max="42" width="9.28515625" style="31" hidden="1" customWidth="1"/>
    <col min="43" max="43" width="8.7109375" style="31" hidden="1" customWidth="1"/>
    <col min="44" max="44" width="8.28515625" style="31" hidden="1" customWidth="1"/>
    <col min="45" max="49" width="9.28515625" style="31" hidden="1" customWidth="1"/>
    <col min="50" max="54" width="9.28515625" style="32" hidden="1" customWidth="1"/>
    <col min="55" max="57" width="9.28515625" style="32" bestFit="1" customWidth="1"/>
    <col min="58" max="60" width="9.28515625" style="32" customWidth="1"/>
    <col min="61" max="71" width="9.28515625" style="31" hidden="1" customWidth="1"/>
    <col min="72" max="72" width="10.28515625" style="32" bestFit="1" customWidth="1"/>
    <col min="73" max="73" width="10.85546875" style="32" bestFit="1" customWidth="1"/>
    <col min="74" max="75" width="11.42578125" style="32" customWidth="1"/>
    <col min="76" max="16384" width="9.140625" style="31"/>
  </cols>
  <sheetData>
    <row r="1" spans="1:75" ht="15" customHeight="1" x14ac:dyDescent="0.2"/>
    <row r="2" spans="1:75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28" customFormat="1" ht="8.25" customHeight="1" x14ac:dyDescent="0.2">
      <c r="A3" s="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s="28" customFormat="1" ht="12.75" customHeight="1" x14ac:dyDescent="0.2">
      <c r="A4" s="9"/>
      <c r="B4" s="27" t="s">
        <v>86</v>
      </c>
      <c r="C4" s="26" t="s">
        <v>67</v>
      </c>
      <c r="D4" s="26" t="s">
        <v>66</v>
      </c>
      <c r="E4" s="26" t="s">
        <v>65</v>
      </c>
      <c r="F4" s="26" t="s">
        <v>64</v>
      </c>
      <c r="G4" s="26" t="s">
        <v>63</v>
      </c>
      <c r="H4" s="26" t="s">
        <v>62</v>
      </c>
      <c r="I4" s="26" t="s">
        <v>61</v>
      </c>
      <c r="J4" s="26" t="s">
        <v>60</v>
      </c>
      <c r="K4" s="26" t="s">
        <v>59</v>
      </c>
      <c r="L4" s="26" t="s">
        <v>58</v>
      </c>
      <c r="M4" s="26" t="s">
        <v>57</v>
      </c>
      <c r="N4" s="26" t="s">
        <v>56</v>
      </c>
      <c r="O4" s="26" t="s">
        <v>55</v>
      </c>
      <c r="P4" s="26" t="s">
        <v>54</v>
      </c>
      <c r="Q4" s="26" t="s">
        <v>53</v>
      </c>
      <c r="R4" s="26" t="s">
        <v>52</v>
      </c>
      <c r="S4" s="26" t="s">
        <v>51</v>
      </c>
      <c r="T4" s="26" t="s">
        <v>50</v>
      </c>
      <c r="U4" s="26" t="s">
        <v>49</v>
      </c>
      <c r="V4" s="26" t="s">
        <v>48</v>
      </c>
      <c r="W4" s="26" t="s">
        <v>47</v>
      </c>
      <c r="X4" s="26" t="s">
        <v>46</v>
      </c>
      <c r="Y4" s="26" t="s">
        <v>45</v>
      </c>
      <c r="Z4" s="26" t="s">
        <v>44</v>
      </c>
      <c r="AA4" s="26" t="s">
        <v>43</v>
      </c>
      <c r="AB4" s="26" t="s">
        <v>42</v>
      </c>
      <c r="AC4" s="26" t="s">
        <v>41</v>
      </c>
      <c r="AD4" s="26" t="s">
        <v>40</v>
      </c>
      <c r="AE4" s="26" t="s">
        <v>39</v>
      </c>
      <c r="AF4" s="26" t="s">
        <v>38</v>
      </c>
      <c r="AG4" s="26" t="s">
        <v>37</v>
      </c>
      <c r="AH4" s="26" t="s">
        <v>36</v>
      </c>
      <c r="AI4" s="26" t="s">
        <v>35</v>
      </c>
      <c r="AJ4" s="26" t="s">
        <v>34</v>
      </c>
      <c r="AK4" s="26" t="s">
        <v>33</v>
      </c>
      <c r="AL4" s="26" t="s">
        <v>32</v>
      </c>
      <c r="AM4" s="26" t="s">
        <v>31</v>
      </c>
      <c r="AN4" s="26" t="s">
        <v>30</v>
      </c>
      <c r="AO4" s="26" t="s">
        <v>29</v>
      </c>
      <c r="AP4" s="26" t="s">
        <v>28</v>
      </c>
      <c r="AQ4" s="26" t="s">
        <v>27</v>
      </c>
      <c r="AR4" s="26" t="s">
        <v>26</v>
      </c>
      <c r="AS4" s="26" t="s">
        <v>25</v>
      </c>
      <c r="AT4" s="26" t="s">
        <v>24</v>
      </c>
      <c r="AU4" s="26" t="s">
        <v>23</v>
      </c>
      <c r="AV4" s="26" t="s">
        <v>22</v>
      </c>
      <c r="AW4" s="26" t="s">
        <v>21</v>
      </c>
      <c r="AX4" s="26" t="s">
        <v>20</v>
      </c>
      <c r="AY4" s="26" t="s">
        <v>19</v>
      </c>
      <c r="AZ4" s="26" t="s">
        <v>18</v>
      </c>
      <c r="BA4" s="26" t="s">
        <v>17</v>
      </c>
      <c r="BB4" s="26" t="s">
        <v>16</v>
      </c>
      <c r="BC4" s="26" t="s">
        <v>15</v>
      </c>
      <c r="BD4" s="26" t="s">
        <v>14</v>
      </c>
      <c r="BE4" s="26" t="s">
        <v>13</v>
      </c>
      <c r="BF4" s="26" t="s">
        <v>12</v>
      </c>
      <c r="BG4" s="26" t="s">
        <v>248</v>
      </c>
      <c r="BH4" s="26" t="s">
        <v>250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</row>
    <row r="5" spans="1:75" s="28" customFormat="1" x14ac:dyDescent="0.2">
      <c r="A5" s="9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43"/>
      <c r="BU5" s="43"/>
      <c r="BV5" s="43"/>
      <c r="BW5" s="43"/>
    </row>
    <row r="6" spans="1:75" s="28" customFormat="1" x14ac:dyDescent="0.2">
      <c r="A6" s="9"/>
      <c r="B6" s="24" t="s">
        <v>11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43"/>
      <c r="BU6" s="43"/>
      <c r="BV6" s="43"/>
      <c r="BW6" s="43"/>
    </row>
    <row r="7" spans="1:75" s="28" customFormat="1" x14ac:dyDescent="0.2">
      <c r="A7" s="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4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43"/>
      <c r="BU7" s="43"/>
      <c r="BV7" s="43"/>
      <c r="BW7" s="43"/>
    </row>
    <row r="8" spans="1:75" s="28" customFormat="1" x14ac:dyDescent="0.2">
      <c r="A8" s="9"/>
      <c r="B8" s="37" t="s">
        <v>84</v>
      </c>
      <c r="C8" s="36">
        <v>73244</v>
      </c>
      <c r="D8" s="36">
        <v>75841</v>
      </c>
      <c r="E8" s="36">
        <v>97862</v>
      </c>
      <c r="F8" s="36">
        <v>119383</v>
      </c>
      <c r="G8" s="36">
        <v>60718</v>
      </c>
      <c r="H8" s="36">
        <v>86038</v>
      </c>
      <c r="I8" s="36">
        <v>125679</v>
      </c>
      <c r="J8" s="36">
        <v>149691</v>
      </c>
      <c r="K8" s="36">
        <v>97702</v>
      </c>
      <c r="L8" s="36">
        <v>73495</v>
      </c>
      <c r="M8" s="36">
        <v>94818</v>
      </c>
      <c r="N8" s="36">
        <v>158426</v>
      </c>
      <c r="O8" s="36">
        <v>119521</v>
      </c>
      <c r="P8" s="36">
        <v>128779</v>
      </c>
      <c r="Q8" s="36">
        <v>166926</v>
      </c>
      <c r="R8" s="36">
        <v>179536</v>
      </c>
      <c r="S8" s="36">
        <v>173270</v>
      </c>
      <c r="T8" s="36">
        <v>226683</v>
      </c>
      <c r="U8" s="36">
        <v>254348</v>
      </c>
      <c r="V8" s="36">
        <v>251540</v>
      </c>
      <c r="W8" s="36">
        <v>107909</v>
      </c>
      <c r="X8" s="36">
        <v>171520</v>
      </c>
      <c r="Y8" s="36">
        <v>202765</v>
      </c>
      <c r="Z8" s="36">
        <v>223785</v>
      </c>
      <c r="AA8" s="36">
        <v>115793</v>
      </c>
      <c r="AB8" s="36">
        <v>88293</v>
      </c>
      <c r="AC8" s="36">
        <v>120912</v>
      </c>
      <c r="AD8" s="36">
        <v>150300</v>
      </c>
      <c r="AE8" s="36">
        <v>117231</v>
      </c>
      <c r="AF8" s="36">
        <v>125031</v>
      </c>
      <c r="AG8" s="36">
        <v>161769</v>
      </c>
      <c r="AH8" s="36">
        <v>174344</v>
      </c>
      <c r="AI8" s="36">
        <v>108595</v>
      </c>
      <c r="AJ8" s="36">
        <v>107649</v>
      </c>
      <c r="AK8" s="36">
        <v>166100</v>
      </c>
      <c r="AL8" s="36">
        <v>193956</v>
      </c>
      <c r="AM8" s="36">
        <v>137531</v>
      </c>
      <c r="AN8" s="36">
        <v>117052</v>
      </c>
      <c r="AO8" s="36">
        <v>149522</v>
      </c>
      <c r="AP8" s="36">
        <v>179360</v>
      </c>
      <c r="AQ8" s="36">
        <v>127482</v>
      </c>
      <c r="AR8" s="36">
        <v>93992</v>
      </c>
      <c r="AS8" s="36">
        <v>201645</v>
      </c>
      <c r="AT8" s="36">
        <v>248124</v>
      </c>
      <c r="AU8" s="36">
        <v>236180</v>
      </c>
      <c r="AV8" s="36">
        <v>242654</v>
      </c>
      <c r="AW8" s="36">
        <v>330467</v>
      </c>
      <c r="AX8" s="36">
        <v>416878</v>
      </c>
      <c r="AY8" s="36">
        <v>437595</v>
      </c>
      <c r="AZ8" s="36">
        <v>360074</v>
      </c>
      <c r="BA8" s="36">
        <v>515754</v>
      </c>
      <c r="BB8" s="36">
        <v>501978</v>
      </c>
      <c r="BC8" s="36">
        <v>323104</v>
      </c>
      <c r="BD8" s="36">
        <v>281197</v>
      </c>
      <c r="BE8" s="36">
        <v>405628</v>
      </c>
      <c r="BF8" s="36">
        <v>502205</v>
      </c>
      <c r="BG8" s="36">
        <v>380311</v>
      </c>
      <c r="BH8" s="36">
        <v>327834</v>
      </c>
      <c r="BI8" s="36">
        <v>366330</v>
      </c>
      <c r="BJ8" s="36">
        <v>422126</v>
      </c>
      <c r="BK8" s="36">
        <v>424441</v>
      </c>
      <c r="BL8" s="36">
        <v>594762</v>
      </c>
      <c r="BM8" s="36">
        <v>905841</v>
      </c>
      <c r="BN8" s="36">
        <v>705979</v>
      </c>
      <c r="BO8" s="36">
        <v>475298</v>
      </c>
      <c r="BP8" s="36">
        <v>578375</v>
      </c>
      <c r="BQ8" s="36">
        <v>576300</v>
      </c>
      <c r="BR8" s="36">
        <v>583465</v>
      </c>
      <c r="BS8" s="36">
        <v>671243</v>
      </c>
      <c r="BT8" s="36">
        <v>1226179</v>
      </c>
      <c r="BU8" s="36">
        <v>1815401</v>
      </c>
      <c r="BV8" s="36">
        <v>1512134</v>
      </c>
      <c r="BW8" s="36">
        <v>708145</v>
      </c>
    </row>
    <row r="9" spans="1:75" s="28" customFormat="1" ht="7.5" customHeight="1" x14ac:dyDescent="0.2">
      <c r="A9" s="9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</row>
    <row r="10" spans="1:75" x14ac:dyDescent="0.2">
      <c r="B10" s="37" t="s">
        <v>83</v>
      </c>
      <c r="C10" s="36">
        <v>-59545</v>
      </c>
      <c r="D10" s="36">
        <v>-58305</v>
      </c>
      <c r="E10" s="36">
        <v>-73562</v>
      </c>
      <c r="F10" s="36">
        <v>-94396</v>
      </c>
      <c r="G10" s="36">
        <v>-50691</v>
      </c>
      <c r="H10" s="36">
        <v>-70632</v>
      </c>
      <c r="I10" s="36">
        <v>-98920</v>
      </c>
      <c r="J10" s="36">
        <v>-116173</v>
      </c>
      <c r="K10" s="36">
        <v>-77506</v>
      </c>
      <c r="L10" s="36">
        <v>-58772</v>
      </c>
      <c r="M10" s="36">
        <v>-73268</v>
      </c>
      <c r="N10" s="36">
        <v>-118856</v>
      </c>
      <c r="O10" s="36">
        <v>-93018</v>
      </c>
      <c r="P10" s="36">
        <v>-98440</v>
      </c>
      <c r="Q10" s="36">
        <v>-114210</v>
      </c>
      <c r="R10" s="36">
        <v>-127179</v>
      </c>
      <c r="S10" s="36">
        <v>-129967</v>
      </c>
      <c r="T10" s="36">
        <v>-170321</v>
      </c>
      <c r="U10" s="36">
        <v>-186027</v>
      </c>
      <c r="V10" s="36">
        <v>-201606</v>
      </c>
      <c r="W10" s="36">
        <v>-104917</v>
      </c>
      <c r="X10" s="36">
        <v>-152761</v>
      </c>
      <c r="Y10" s="36">
        <v>-165765</v>
      </c>
      <c r="Z10" s="36">
        <v>-191739</v>
      </c>
      <c r="AA10" s="36">
        <v>-106041</v>
      </c>
      <c r="AB10" s="36">
        <v>-82907</v>
      </c>
      <c r="AC10" s="36">
        <v>-102607</v>
      </c>
      <c r="AD10" s="36">
        <v>-151039</v>
      </c>
      <c r="AE10" s="36">
        <v>-107369</v>
      </c>
      <c r="AF10" s="36">
        <v>-112326</v>
      </c>
      <c r="AG10" s="36">
        <v>-142870</v>
      </c>
      <c r="AH10" s="36">
        <v>-167382</v>
      </c>
      <c r="AI10" s="36">
        <v>-101662</v>
      </c>
      <c r="AJ10" s="36">
        <v>-101849</v>
      </c>
      <c r="AK10" s="36">
        <v>-140221</v>
      </c>
      <c r="AL10" s="36">
        <v>-149208</v>
      </c>
      <c r="AM10" s="36">
        <v>-110435</v>
      </c>
      <c r="AN10" s="36">
        <v>-89200</v>
      </c>
      <c r="AO10" s="36">
        <v>-109016</v>
      </c>
      <c r="AP10" s="36">
        <v>-129620</v>
      </c>
      <c r="AQ10" s="36">
        <v>-97886</v>
      </c>
      <c r="AR10" s="36">
        <v>-73524</v>
      </c>
      <c r="AS10" s="36">
        <v>-144691</v>
      </c>
      <c r="AT10" s="36">
        <v>-192625</v>
      </c>
      <c r="AU10" s="36">
        <v>-185107</v>
      </c>
      <c r="AV10" s="36">
        <v>-198522</v>
      </c>
      <c r="AW10" s="36">
        <v>-239625</v>
      </c>
      <c r="AX10" s="36">
        <v>-271437</v>
      </c>
      <c r="AY10" s="36">
        <v>-267844</v>
      </c>
      <c r="AZ10" s="36">
        <v>-239419</v>
      </c>
      <c r="BA10" s="36">
        <v>-330920</v>
      </c>
      <c r="BB10" s="36">
        <v>-315035</v>
      </c>
      <c r="BC10" s="36">
        <v>-220701</v>
      </c>
      <c r="BD10" s="36">
        <v>-199116</v>
      </c>
      <c r="BE10" s="36">
        <v>-292745</v>
      </c>
      <c r="BF10" s="36">
        <v>-350724</v>
      </c>
      <c r="BG10" s="36">
        <v>-258002</v>
      </c>
      <c r="BH10" s="36">
        <v>-230874</v>
      </c>
      <c r="BI10" s="36">
        <v>-285808</v>
      </c>
      <c r="BJ10" s="36">
        <v>-336416</v>
      </c>
      <c r="BK10" s="36">
        <v>-328402</v>
      </c>
      <c r="BL10" s="36">
        <v>-432847</v>
      </c>
      <c r="BM10" s="36">
        <v>-687921</v>
      </c>
      <c r="BN10" s="36">
        <v>-615182</v>
      </c>
      <c r="BO10" s="36">
        <v>-442594</v>
      </c>
      <c r="BP10" s="36">
        <v>-529947</v>
      </c>
      <c r="BQ10" s="36">
        <v>-492940</v>
      </c>
      <c r="BR10" s="36">
        <v>-438271</v>
      </c>
      <c r="BS10" s="36">
        <v>-508726</v>
      </c>
      <c r="BT10" s="36">
        <v>-894690</v>
      </c>
      <c r="BU10" s="36">
        <v>-1153218</v>
      </c>
      <c r="BV10" s="36">
        <v>-1063286</v>
      </c>
      <c r="BW10" s="36">
        <v>-488876</v>
      </c>
    </row>
    <row r="11" spans="1:75" ht="7.5" customHeight="1" x14ac:dyDescent="0.2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</row>
    <row r="12" spans="1:75" x14ac:dyDescent="0.2">
      <c r="B12" s="37" t="s">
        <v>8</v>
      </c>
      <c r="C12" s="36">
        <v>13699</v>
      </c>
      <c r="D12" s="36">
        <v>17536</v>
      </c>
      <c r="E12" s="36">
        <v>24300</v>
      </c>
      <c r="F12" s="36">
        <v>24987</v>
      </c>
      <c r="G12" s="36">
        <v>10027</v>
      </c>
      <c r="H12" s="36">
        <v>15406</v>
      </c>
      <c r="I12" s="36">
        <v>26759</v>
      </c>
      <c r="J12" s="36">
        <v>33518</v>
      </c>
      <c r="K12" s="36">
        <v>20196</v>
      </c>
      <c r="L12" s="36">
        <v>14723</v>
      </c>
      <c r="M12" s="36">
        <v>21550</v>
      </c>
      <c r="N12" s="36">
        <v>39570</v>
      </c>
      <c r="O12" s="36">
        <v>26503</v>
      </c>
      <c r="P12" s="36">
        <v>30339</v>
      </c>
      <c r="Q12" s="36">
        <v>52716</v>
      </c>
      <c r="R12" s="36">
        <v>52357</v>
      </c>
      <c r="S12" s="36">
        <v>43303</v>
      </c>
      <c r="T12" s="36">
        <v>56362</v>
      </c>
      <c r="U12" s="36">
        <v>68321</v>
      </c>
      <c r="V12" s="36">
        <v>49934</v>
      </c>
      <c r="W12" s="36">
        <v>2992</v>
      </c>
      <c r="X12" s="36">
        <v>18759</v>
      </c>
      <c r="Y12" s="36">
        <v>37000</v>
      </c>
      <c r="Z12" s="36">
        <v>32046</v>
      </c>
      <c r="AA12" s="36">
        <v>9752</v>
      </c>
      <c r="AB12" s="36">
        <v>5386</v>
      </c>
      <c r="AC12" s="36">
        <v>18305</v>
      </c>
      <c r="AD12" s="36">
        <v>-739</v>
      </c>
      <c r="AE12" s="36">
        <v>9862</v>
      </c>
      <c r="AF12" s="36">
        <v>12705</v>
      </c>
      <c r="AG12" s="36">
        <v>18899</v>
      </c>
      <c r="AH12" s="36">
        <v>6962</v>
      </c>
      <c r="AI12" s="36">
        <v>6933</v>
      </c>
      <c r="AJ12" s="36">
        <v>5800</v>
      </c>
      <c r="AK12" s="36">
        <v>25879</v>
      </c>
      <c r="AL12" s="36">
        <v>44748</v>
      </c>
      <c r="AM12" s="36">
        <v>27096</v>
      </c>
      <c r="AN12" s="36">
        <v>27852</v>
      </c>
      <c r="AO12" s="36">
        <v>40506</v>
      </c>
      <c r="AP12" s="36">
        <v>49740</v>
      </c>
      <c r="AQ12" s="36">
        <v>29596</v>
      </c>
      <c r="AR12" s="36">
        <v>20468</v>
      </c>
      <c r="AS12" s="36">
        <v>56954</v>
      </c>
      <c r="AT12" s="36">
        <v>55499</v>
      </c>
      <c r="AU12" s="36">
        <v>51073</v>
      </c>
      <c r="AV12" s="36">
        <v>44132</v>
      </c>
      <c r="AW12" s="36">
        <v>90842</v>
      </c>
      <c r="AX12" s="36">
        <v>145441</v>
      </c>
      <c r="AY12" s="36">
        <v>169751</v>
      </c>
      <c r="AZ12" s="36">
        <v>120655</v>
      </c>
      <c r="BA12" s="36">
        <v>184834</v>
      </c>
      <c r="BB12" s="36">
        <v>186943</v>
      </c>
      <c r="BC12" s="36">
        <v>102403</v>
      </c>
      <c r="BD12" s="36">
        <v>82081</v>
      </c>
      <c r="BE12" s="36">
        <v>112883</v>
      </c>
      <c r="BF12" s="36">
        <v>151481</v>
      </c>
      <c r="BG12" s="36">
        <f>BG8+BG10</f>
        <v>122309</v>
      </c>
      <c r="BH12" s="36">
        <v>96960</v>
      </c>
      <c r="BI12" s="36">
        <v>80522</v>
      </c>
      <c r="BJ12" s="36">
        <v>85710</v>
      </c>
      <c r="BK12" s="36">
        <v>96039</v>
      </c>
      <c r="BL12" s="36">
        <v>161915</v>
      </c>
      <c r="BM12" s="36">
        <v>217920</v>
      </c>
      <c r="BN12" s="36">
        <v>90797</v>
      </c>
      <c r="BO12" s="36">
        <v>32704</v>
      </c>
      <c r="BP12" s="36">
        <v>48428</v>
      </c>
      <c r="BQ12" s="36">
        <v>83360</v>
      </c>
      <c r="BR12" s="36">
        <v>145194</v>
      </c>
      <c r="BS12" s="36">
        <v>162517</v>
      </c>
      <c r="BT12" s="36">
        <v>331489</v>
      </c>
      <c r="BU12" s="36">
        <v>662183</v>
      </c>
      <c r="BV12" s="36">
        <v>448848</v>
      </c>
      <c r="BW12" s="36">
        <v>219269</v>
      </c>
    </row>
    <row r="13" spans="1:75" x14ac:dyDescent="0.2">
      <c r="B13" s="16" t="s">
        <v>82</v>
      </c>
      <c r="C13" s="15">
        <v>-3863</v>
      </c>
      <c r="D13" s="15">
        <v>-5835</v>
      </c>
      <c r="E13" s="15">
        <v>-4592</v>
      </c>
      <c r="F13" s="15">
        <v>-4987</v>
      </c>
      <c r="G13" s="15">
        <v>-4546</v>
      </c>
      <c r="H13" s="15">
        <v>-5562</v>
      </c>
      <c r="I13" s="15">
        <v>-4433</v>
      </c>
      <c r="J13" s="15">
        <v>-7720</v>
      </c>
      <c r="K13" s="15">
        <v>-5361</v>
      </c>
      <c r="L13" s="15">
        <v>-7188</v>
      </c>
      <c r="M13" s="15">
        <v>-6390</v>
      </c>
      <c r="N13" s="15">
        <v>-7677</v>
      </c>
      <c r="O13" s="15">
        <v>-7007</v>
      </c>
      <c r="P13" s="15">
        <v>-7889</v>
      </c>
      <c r="Q13" s="15">
        <v>-9073</v>
      </c>
      <c r="R13" s="15">
        <v>-12786</v>
      </c>
      <c r="S13" s="15">
        <v>-8170</v>
      </c>
      <c r="T13" s="15">
        <v>-9037</v>
      </c>
      <c r="U13" s="15">
        <v>-10782</v>
      </c>
      <c r="V13" s="15">
        <v>-12894</v>
      </c>
      <c r="W13" s="15">
        <v>-9092</v>
      </c>
      <c r="X13" s="15">
        <v>-9860</v>
      </c>
      <c r="Y13" s="15">
        <v>-10282</v>
      </c>
      <c r="Z13" s="15">
        <v>-11623</v>
      </c>
      <c r="AA13" s="15">
        <v>-9612</v>
      </c>
      <c r="AB13" s="15">
        <v>-7610</v>
      </c>
      <c r="AC13" s="15">
        <v>-7933</v>
      </c>
      <c r="AD13" s="15">
        <v>-10974</v>
      </c>
      <c r="AE13" s="15">
        <v>-7395</v>
      </c>
      <c r="AF13" s="15">
        <v>-9396</v>
      </c>
      <c r="AG13" s="15">
        <v>-9474</v>
      </c>
      <c r="AH13" s="15">
        <v>-9608</v>
      </c>
      <c r="AI13" s="15">
        <v>-7829</v>
      </c>
      <c r="AJ13" s="15">
        <v>-8284</v>
      </c>
      <c r="AK13" s="15">
        <v>-9059</v>
      </c>
      <c r="AL13" s="15">
        <v>-10000</v>
      </c>
      <c r="AM13" s="15">
        <v>-8043</v>
      </c>
      <c r="AN13" s="15">
        <v>-8717</v>
      </c>
      <c r="AO13" s="15">
        <v>-9725</v>
      </c>
      <c r="AP13" s="15">
        <v>-11934</v>
      </c>
      <c r="AQ13" s="15">
        <v>-10626</v>
      </c>
      <c r="AR13" s="15">
        <v>-8808</v>
      </c>
      <c r="AS13" s="15">
        <v>-12712</v>
      </c>
      <c r="AT13" s="15">
        <v>-12884</v>
      </c>
      <c r="AU13" s="15">
        <v>-13798</v>
      </c>
      <c r="AV13" s="15">
        <v>-15394</v>
      </c>
      <c r="AW13" s="15">
        <v>-19047</v>
      </c>
      <c r="AX13" s="15">
        <v>-22336</v>
      </c>
      <c r="AY13" s="15">
        <v>-21459</v>
      </c>
      <c r="AZ13" s="15">
        <v>-22459</v>
      </c>
      <c r="BA13" s="15">
        <v>-25134</v>
      </c>
      <c r="BB13" s="15">
        <v>-25437</v>
      </c>
      <c r="BC13" s="15">
        <v>-22344</v>
      </c>
      <c r="BD13" s="15">
        <v>-20397</v>
      </c>
      <c r="BE13" s="15">
        <v>-25288</v>
      </c>
      <c r="BF13" s="15">
        <v>-26030</v>
      </c>
      <c r="BG13" s="15">
        <v>-23749</v>
      </c>
      <c r="BH13" s="15">
        <v>-22439</v>
      </c>
      <c r="BI13" s="15">
        <v>-19277</v>
      </c>
      <c r="BJ13" s="15">
        <v>-22261</v>
      </c>
      <c r="BK13" s="15">
        <v>-26616</v>
      </c>
      <c r="BL13" s="15">
        <v>-36755</v>
      </c>
      <c r="BM13" s="15">
        <v>-40883</v>
      </c>
      <c r="BN13" s="15">
        <v>-40857</v>
      </c>
      <c r="BO13" s="15">
        <v>-36129</v>
      </c>
      <c r="BP13" s="15">
        <v>-35873</v>
      </c>
      <c r="BQ13" s="15">
        <v>-35172</v>
      </c>
      <c r="BR13" s="15">
        <v>-38419</v>
      </c>
      <c r="BS13" s="15">
        <v>-45030</v>
      </c>
      <c r="BT13" s="15">
        <v>-70575</v>
      </c>
      <c r="BU13" s="15">
        <v>-94489</v>
      </c>
      <c r="BV13" s="15">
        <v>-94059</v>
      </c>
      <c r="BW13" s="15">
        <v>-46188</v>
      </c>
    </row>
    <row r="14" spans="1:75" x14ac:dyDescent="0.2">
      <c r="B14" s="11" t="s">
        <v>81</v>
      </c>
      <c r="C14" s="12">
        <v>-5350</v>
      </c>
      <c r="D14" s="12">
        <v>-4918</v>
      </c>
      <c r="E14" s="12">
        <v>-5294</v>
      </c>
      <c r="F14" s="12">
        <v>-6648</v>
      </c>
      <c r="G14" s="12">
        <v>-6661</v>
      </c>
      <c r="H14" s="12">
        <v>-6725</v>
      </c>
      <c r="I14" s="12">
        <v>-6838</v>
      </c>
      <c r="J14" s="12">
        <v>-9446</v>
      </c>
      <c r="K14" s="12">
        <v>-6260</v>
      </c>
      <c r="L14" s="12">
        <v>-6201</v>
      </c>
      <c r="M14" s="12">
        <v>-5969</v>
      </c>
      <c r="N14" s="12">
        <v>-10731</v>
      </c>
      <c r="O14" s="12">
        <v>-7998</v>
      </c>
      <c r="P14" s="12">
        <v>-8855</v>
      </c>
      <c r="Q14" s="12">
        <v>-9121</v>
      </c>
      <c r="R14" s="12">
        <v>-12729</v>
      </c>
      <c r="S14" s="12">
        <v>-9532</v>
      </c>
      <c r="T14" s="12">
        <v>-10709</v>
      </c>
      <c r="U14" s="12">
        <v>-12974</v>
      </c>
      <c r="V14" s="12">
        <v>-18698</v>
      </c>
      <c r="W14" s="12">
        <v>-11470</v>
      </c>
      <c r="X14" s="12">
        <v>-14256</v>
      </c>
      <c r="Y14" s="12">
        <v>-13622</v>
      </c>
      <c r="Z14" s="12">
        <v>-14204</v>
      </c>
      <c r="AA14" s="12">
        <v>-11868</v>
      </c>
      <c r="AB14" s="12">
        <v>-12039</v>
      </c>
      <c r="AC14" s="12">
        <v>-10516</v>
      </c>
      <c r="AD14" s="12">
        <v>-15215</v>
      </c>
      <c r="AE14" s="12">
        <v>-11111</v>
      </c>
      <c r="AF14" s="12">
        <v>-10906</v>
      </c>
      <c r="AG14" s="12">
        <v>-11581</v>
      </c>
      <c r="AH14" s="12">
        <v>-8449</v>
      </c>
      <c r="AI14" s="12">
        <v>-9864</v>
      </c>
      <c r="AJ14" s="12">
        <v>-11735</v>
      </c>
      <c r="AK14" s="12">
        <v>-11079</v>
      </c>
      <c r="AL14" s="12">
        <v>-11835</v>
      </c>
      <c r="AM14" s="12">
        <v>-11044</v>
      </c>
      <c r="AN14" s="12">
        <v>-12055</v>
      </c>
      <c r="AO14" s="12">
        <v>-12697</v>
      </c>
      <c r="AP14" s="12">
        <v>-12172</v>
      </c>
      <c r="AQ14" s="12">
        <v>-10826</v>
      </c>
      <c r="AR14" s="12">
        <v>-11705</v>
      </c>
      <c r="AS14" s="12">
        <v>-10863</v>
      </c>
      <c r="AT14" s="12">
        <v>-14860</v>
      </c>
      <c r="AU14" s="12">
        <v>-12687</v>
      </c>
      <c r="AV14" s="12">
        <v>-13773</v>
      </c>
      <c r="AW14" s="12">
        <v>-14210</v>
      </c>
      <c r="AX14" s="12">
        <v>-16622</v>
      </c>
      <c r="AY14" s="12">
        <v>-16204</v>
      </c>
      <c r="AZ14" s="12">
        <v>-16277</v>
      </c>
      <c r="BA14" s="12">
        <v>-17775</v>
      </c>
      <c r="BB14" s="12">
        <v>-21150</v>
      </c>
      <c r="BC14" s="12">
        <v>-18357</v>
      </c>
      <c r="BD14" s="12">
        <v>-22835</v>
      </c>
      <c r="BE14" s="12">
        <v>-23125</v>
      </c>
      <c r="BF14" s="12">
        <v>-27119</v>
      </c>
      <c r="BG14" s="12">
        <v>-24982</v>
      </c>
      <c r="BH14" s="12">
        <v>-24868</v>
      </c>
      <c r="BI14" s="12">
        <v>-22210</v>
      </c>
      <c r="BJ14" s="12">
        <v>-29670</v>
      </c>
      <c r="BK14" s="12">
        <v>-29161</v>
      </c>
      <c r="BL14" s="12">
        <v>-38703</v>
      </c>
      <c r="BM14" s="12">
        <v>-51913</v>
      </c>
      <c r="BN14" s="12">
        <v>-53552</v>
      </c>
      <c r="BO14" s="12">
        <v>-49638</v>
      </c>
      <c r="BP14" s="12">
        <v>-42047</v>
      </c>
      <c r="BQ14" s="12">
        <v>-44513</v>
      </c>
      <c r="BR14" s="12">
        <v>-47968</v>
      </c>
      <c r="BS14" s="12">
        <v>-48254</v>
      </c>
      <c r="BT14" s="12">
        <v>-57292</v>
      </c>
      <c r="BU14" s="12">
        <v>-71406</v>
      </c>
      <c r="BV14" s="12">
        <v>-91436</v>
      </c>
      <c r="BW14" s="12">
        <v>-49850</v>
      </c>
    </row>
    <row r="15" spans="1:75" x14ac:dyDescent="0.2">
      <c r="B15" s="11" t="s">
        <v>80</v>
      </c>
      <c r="C15" s="12">
        <v>-423</v>
      </c>
      <c r="D15" s="12">
        <v>815</v>
      </c>
      <c r="E15" s="12">
        <v>-2933</v>
      </c>
      <c r="F15" s="12">
        <v>4716</v>
      </c>
      <c r="G15" s="12">
        <v>-1334</v>
      </c>
      <c r="H15" s="12">
        <v>3794</v>
      </c>
      <c r="I15" s="12">
        <v>-216</v>
      </c>
      <c r="J15" s="12">
        <v>3040</v>
      </c>
      <c r="K15" s="12">
        <v>-1750</v>
      </c>
      <c r="L15" s="12">
        <v>2311</v>
      </c>
      <c r="M15" s="12">
        <v>-259</v>
      </c>
      <c r="N15" s="12">
        <v>1566</v>
      </c>
      <c r="O15" s="12">
        <v>912</v>
      </c>
      <c r="P15" s="12">
        <v>2455</v>
      </c>
      <c r="Q15" s="12">
        <v>-2537</v>
      </c>
      <c r="R15" s="12">
        <v>-3168</v>
      </c>
      <c r="S15" s="12">
        <v>5122</v>
      </c>
      <c r="T15" s="12">
        <v>3946</v>
      </c>
      <c r="U15" s="12">
        <v>9301</v>
      </c>
      <c r="V15" s="12">
        <v>-54</v>
      </c>
      <c r="W15" s="12">
        <v>1132</v>
      </c>
      <c r="X15" s="12">
        <v>3191</v>
      </c>
      <c r="Y15" s="12">
        <v>3682</v>
      </c>
      <c r="Z15" s="12">
        <v>-687</v>
      </c>
      <c r="AA15" s="12">
        <v>326</v>
      </c>
      <c r="AB15" s="12">
        <v>1040</v>
      </c>
      <c r="AC15" s="12">
        <v>1489</v>
      </c>
      <c r="AD15" s="12">
        <v>1567</v>
      </c>
      <c r="AE15" s="12">
        <v>-441</v>
      </c>
      <c r="AF15" s="12">
        <v>-84</v>
      </c>
      <c r="AG15" s="12">
        <v>-5096</v>
      </c>
      <c r="AH15" s="12">
        <v>-4291</v>
      </c>
      <c r="AI15" s="12">
        <v>922</v>
      </c>
      <c r="AJ15" s="12">
        <v>2407</v>
      </c>
      <c r="AK15" s="12">
        <v>673</v>
      </c>
      <c r="AL15" s="12">
        <v>13318</v>
      </c>
      <c r="AM15" s="12">
        <v>499</v>
      </c>
      <c r="AN15" s="12">
        <v>-4575</v>
      </c>
      <c r="AO15" s="12">
        <v>-40</v>
      </c>
      <c r="AP15" s="12">
        <v>-2264</v>
      </c>
      <c r="AQ15" s="12">
        <v>2070</v>
      </c>
      <c r="AR15" s="12">
        <v>16310</v>
      </c>
      <c r="AS15" s="12">
        <v>-2942</v>
      </c>
      <c r="AT15" s="12">
        <v>-4246</v>
      </c>
      <c r="AU15" s="12">
        <v>1408</v>
      </c>
      <c r="AV15" s="12">
        <v>-578</v>
      </c>
      <c r="AW15" s="12">
        <v>-4816</v>
      </c>
      <c r="AX15" s="12">
        <v>5237</v>
      </c>
      <c r="AY15" s="12">
        <v>7424</v>
      </c>
      <c r="AZ15" s="12">
        <v>4938</v>
      </c>
      <c r="BA15" s="12">
        <v>6397</v>
      </c>
      <c r="BB15" s="12">
        <v>3101</v>
      </c>
      <c r="BC15" s="12">
        <v>7996</v>
      </c>
      <c r="BD15" s="12">
        <v>6168</v>
      </c>
      <c r="BE15" s="12">
        <v>14764</v>
      </c>
      <c r="BF15" s="12">
        <v>9496</v>
      </c>
      <c r="BG15" s="12">
        <v>6988</v>
      </c>
      <c r="BH15" s="12">
        <v>3719</v>
      </c>
      <c r="BI15" s="12">
        <v>2175</v>
      </c>
      <c r="BJ15" s="12">
        <v>5284</v>
      </c>
      <c r="BK15" s="12">
        <v>1868</v>
      </c>
      <c r="BL15" s="12">
        <v>-2338</v>
      </c>
      <c r="BM15" s="12">
        <v>18315</v>
      </c>
      <c r="BN15" s="12">
        <v>7318</v>
      </c>
      <c r="BO15" s="12">
        <v>4423</v>
      </c>
      <c r="BP15" s="12">
        <v>-9912</v>
      </c>
      <c r="BQ15" s="12">
        <v>17320</v>
      </c>
      <c r="BR15" s="12">
        <v>-6380</v>
      </c>
      <c r="BS15" s="12">
        <v>11192</v>
      </c>
      <c r="BT15" s="12">
        <v>1251</v>
      </c>
      <c r="BU15" s="12">
        <v>21860</v>
      </c>
      <c r="BV15" s="12">
        <v>38424</v>
      </c>
      <c r="BW15" s="12">
        <v>10707</v>
      </c>
    </row>
    <row r="16" spans="1:75" x14ac:dyDescent="0.2">
      <c r="B16" s="37" t="s">
        <v>79</v>
      </c>
      <c r="C16" s="36">
        <v>4063</v>
      </c>
      <c r="D16" s="36">
        <v>7598</v>
      </c>
      <c r="E16" s="36">
        <v>11481</v>
      </c>
      <c r="F16" s="36">
        <v>18068</v>
      </c>
      <c r="G16" s="36">
        <v>-2514</v>
      </c>
      <c r="H16" s="36">
        <v>6913</v>
      </c>
      <c r="I16" s="36">
        <v>15272</v>
      </c>
      <c r="J16" s="36">
        <v>19392</v>
      </c>
      <c r="K16" s="36">
        <v>6825</v>
      </c>
      <c r="L16" s="36">
        <v>3645</v>
      </c>
      <c r="M16" s="36">
        <v>8932</v>
      </c>
      <c r="N16" s="36">
        <v>22728</v>
      </c>
      <c r="O16" s="36">
        <v>12410</v>
      </c>
      <c r="P16" s="36">
        <v>16050</v>
      </c>
      <c r="Q16" s="36">
        <v>31985</v>
      </c>
      <c r="R16" s="36">
        <v>23674</v>
      </c>
      <c r="S16" s="36">
        <v>30723</v>
      </c>
      <c r="T16" s="36">
        <v>40562</v>
      </c>
      <c r="U16" s="36">
        <v>53866</v>
      </c>
      <c r="V16" s="36">
        <v>18288</v>
      </c>
      <c r="W16" s="36">
        <v>-16438</v>
      </c>
      <c r="X16" s="36">
        <v>-2166</v>
      </c>
      <c r="Y16" s="36">
        <v>16778</v>
      </c>
      <c r="Z16" s="36">
        <v>5532</v>
      </c>
      <c r="AA16" s="36">
        <v>-11402</v>
      </c>
      <c r="AB16" s="36">
        <v>-13223</v>
      </c>
      <c r="AC16" s="36">
        <v>1345</v>
      </c>
      <c r="AD16" s="36">
        <v>-25361</v>
      </c>
      <c r="AE16" s="36">
        <v>-9085</v>
      </c>
      <c r="AF16" s="36">
        <v>-7681</v>
      </c>
      <c r="AG16" s="36">
        <v>-7252</v>
      </c>
      <c r="AH16" s="36">
        <v>-15386</v>
      </c>
      <c r="AI16" s="36">
        <v>-9838</v>
      </c>
      <c r="AJ16" s="36">
        <v>-11812</v>
      </c>
      <c r="AK16" s="36">
        <v>6414</v>
      </c>
      <c r="AL16" s="36">
        <v>36231</v>
      </c>
      <c r="AM16" s="36">
        <v>8508</v>
      </c>
      <c r="AN16" s="36">
        <v>2505</v>
      </c>
      <c r="AO16" s="36">
        <v>18044</v>
      </c>
      <c r="AP16" s="36">
        <v>23370</v>
      </c>
      <c r="AQ16" s="36">
        <v>10214</v>
      </c>
      <c r="AR16" s="36">
        <v>16265</v>
      </c>
      <c r="AS16" s="36">
        <v>30437</v>
      </c>
      <c r="AT16" s="36">
        <v>23509</v>
      </c>
      <c r="AU16" s="36">
        <v>25996</v>
      </c>
      <c r="AV16" s="36">
        <v>14387</v>
      </c>
      <c r="AW16" s="36">
        <v>52770</v>
      </c>
      <c r="AX16" s="36">
        <v>111720</v>
      </c>
      <c r="AY16" s="36">
        <v>139512</v>
      </c>
      <c r="AZ16" s="36">
        <v>86857</v>
      </c>
      <c r="BA16" s="36">
        <v>148322</v>
      </c>
      <c r="BB16" s="36">
        <v>143457</v>
      </c>
      <c r="BC16" s="36">
        <v>69698</v>
      </c>
      <c r="BD16" s="36">
        <v>45017</v>
      </c>
      <c r="BE16" s="36">
        <v>79234</v>
      </c>
      <c r="BF16" s="36">
        <v>107828</v>
      </c>
      <c r="BG16" s="36">
        <f>+SUM(BG12:BG15)</f>
        <v>80566</v>
      </c>
      <c r="BH16" s="36">
        <v>53372</v>
      </c>
      <c r="BI16" s="36">
        <v>41210</v>
      </c>
      <c r="BJ16" s="36">
        <v>39063</v>
      </c>
      <c r="BK16" s="36">
        <v>42130</v>
      </c>
      <c r="BL16" s="36">
        <v>84119</v>
      </c>
      <c r="BM16" s="36">
        <v>143439</v>
      </c>
      <c r="BN16" s="36">
        <v>3706</v>
      </c>
      <c r="BO16" s="36">
        <v>-48641</v>
      </c>
      <c r="BP16" s="36">
        <v>-39404</v>
      </c>
      <c r="BQ16" s="36">
        <v>20995</v>
      </c>
      <c r="BR16" s="36">
        <v>52427</v>
      </c>
      <c r="BS16" s="36">
        <v>80425</v>
      </c>
      <c r="BT16" s="36">
        <v>204873</v>
      </c>
      <c r="BU16" s="36">
        <v>518148</v>
      </c>
      <c r="BV16" s="36">
        <v>301777</v>
      </c>
      <c r="BW16" s="36">
        <v>133938</v>
      </c>
    </row>
    <row r="17" spans="1:75" x14ac:dyDescent="0.2">
      <c r="A17" s="31"/>
      <c r="B17" s="16" t="s">
        <v>78</v>
      </c>
      <c r="C17" s="15">
        <v>-6904</v>
      </c>
      <c r="D17" s="15">
        <v>-6989</v>
      </c>
      <c r="E17" s="15">
        <v>-6066</v>
      </c>
      <c r="F17" s="15">
        <v>-7839</v>
      </c>
      <c r="G17" s="15">
        <v>-4990</v>
      </c>
      <c r="H17" s="15">
        <v>-5143</v>
      </c>
      <c r="I17" s="15">
        <v>-11989</v>
      </c>
      <c r="J17" s="15">
        <v>-11058</v>
      </c>
      <c r="K17" s="15">
        <v>-8038</v>
      </c>
      <c r="L17" s="15">
        <v>-8243</v>
      </c>
      <c r="M17" s="15">
        <v>-5234</v>
      </c>
      <c r="N17" s="15">
        <v>-5097</v>
      </c>
      <c r="O17" s="15">
        <v>-4601</v>
      </c>
      <c r="P17" s="15">
        <v>-6242</v>
      </c>
      <c r="Q17" s="15">
        <v>-5768</v>
      </c>
      <c r="R17" s="15">
        <v>-6357</v>
      </c>
      <c r="S17" s="15">
        <v>-7807</v>
      </c>
      <c r="T17" s="15">
        <v>-6573</v>
      </c>
      <c r="U17" s="15">
        <v>-13707</v>
      </c>
      <c r="V17" s="15">
        <v>-9246</v>
      </c>
      <c r="W17" s="15">
        <v>-10870</v>
      </c>
      <c r="X17" s="15">
        <v>-4060</v>
      </c>
      <c r="Y17" s="15">
        <v>-12654</v>
      </c>
      <c r="Z17" s="15">
        <v>-4748</v>
      </c>
      <c r="AA17" s="15">
        <v>-6151</v>
      </c>
      <c r="AB17" s="15">
        <v>-4858</v>
      </c>
      <c r="AC17" s="15">
        <v>-4132</v>
      </c>
      <c r="AD17" s="15">
        <v>-5922</v>
      </c>
      <c r="AE17" s="15">
        <v>-4869</v>
      </c>
      <c r="AF17" s="15">
        <v>-4357</v>
      </c>
      <c r="AG17" s="15">
        <v>-5192</v>
      </c>
      <c r="AH17" s="15">
        <v>-4989</v>
      </c>
      <c r="AI17" s="15">
        <v>-3411</v>
      </c>
      <c r="AJ17" s="15">
        <v>-7218</v>
      </c>
      <c r="AK17" s="15">
        <v>-5257</v>
      </c>
      <c r="AL17" s="15">
        <v>-4813</v>
      </c>
      <c r="AM17" s="15">
        <v>-4470</v>
      </c>
      <c r="AN17" s="15">
        <v>-1598</v>
      </c>
      <c r="AO17" s="15">
        <v>-3694</v>
      </c>
      <c r="AP17" s="15">
        <v>-4580</v>
      </c>
      <c r="AQ17" s="15">
        <v>-7735</v>
      </c>
      <c r="AR17" s="15">
        <v>-9077</v>
      </c>
      <c r="AS17" s="15">
        <v>-12377</v>
      </c>
      <c r="AT17" s="15">
        <v>-5263</v>
      </c>
      <c r="AU17" s="15">
        <v>-6758</v>
      </c>
      <c r="AV17" s="15">
        <v>-4858</v>
      </c>
      <c r="AW17" s="15">
        <v>-4069</v>
      </c>
      <c r="AX17" s="15">
        <v>-6074</v>
      </c>
      <c r="AY17" s="15">
        <v>-10372</v>
      </c>
      <c r="AZ17" s="15">
        <v>-6720</v>
      </c>
      <c r="BA17" s="15">
        <v>-10829</v>
      </c>
      <c r="BB17" s="15">
        <v>-11689</v>
      </c>
      <c r="BC17" s="15">
        <v>-13545</v>
      </c>
      <c r="BD17" s="15">
        <v>-12613</v>
      </c>
      <c r="BE17" s="15">
        <v>-8200</v>
      </c>
      <c r="BF17" s="15">
        <v>-15356</v>
      </c>
      <c r="BG17" s="15">
        <v>-9141</v>
      </c>
      <c r="BH17" s="15">
        <v>-12649</v>
      </c>
      <c r="BI17" s="15">
        <v>-27798</v>
      </c>
      <c r="BJ17" s="15">
        <v>-33180</v>
      </c>
      <c r="BK17" s="15">
        <v>-26612</v>
      </c>
      <c r="BL17" s="15">
        <v>-22968</v>
      </c>
      <c r="BM17" s="15">
        <v>-37333</v>
      </c>
      <c r="BN17" s="15">
        <v>-32332</v>
      </c>
      <c r="BO17" s="15">
        <v>-21063</v>
      </c>
      <c r="BP17" s="15">
        <v>-19407</v>
      </c>
      <c r="BQ17" s="15">
        <v>-20699</v>
      </c>
      <c r="BR17" s="15">
        <v>-14342</v>
      </c>
      <c r="BS17" s="15">
        <v>-34452</v>
      </c>
      <c r="BT17" s="15">
        <v>-21759</v>
      </c>
      <c r="BU17" s="15">
        <v>-39610</v>
      </c>
      <c r="BV17" s="15">
        <v>-49714</v>
      </c>
      <c r="BW17" s="15">
        <v>-21790</v>
      </c>
    </row>
    <row r="18" spans="1:75" x14ac:dyDescent="0.2">
      <c r="B18" s="11" t="s">
        <v>77</v>
      </c>
      <c r="C18" s="12">
        <v>3988</v>
      </c>
      <c r="D18" s="12">
        <v>3562</v>
      </c>
      <c r="E18" s="12">
        <v>4046</v>
      </c>
      <c r="F18" s="12">
        <v>5119</v>
      </c>
      <c r="G18" s="12">
        <v>4051</v>
      </c>
      <c r="H18" s="12">
        <v>4827</v>
      </c>
      <c r="I18" s="12">
        <v>6809</v>
      </c>
      <c r="J18" s="12">
        <v>7623</v>
      </c>
      <c r="K18" s="12">
        <v>7547</v>
      </c>
      <c r="L18" s="12">
        <v>4628</v>
      </c>
      <c r="M18" s="12">
        <v>3634</v>
      </c>
      <c r="N18" s="12">
        <v>2973</v>
      </c>
      <c r="O18" s="12">
        <v>2868</v>
      </c>
      <c r="P18" s="12">
        <v>4101</v>
      </c>
      <c r="Q18" s="12">
        <v>6360</v>
      </c>
      <c r="R18" s="12">
        <v>4206</v>
      </c>
      <c r="S18" s="12">
        <v>7454</v>
      </c>
      <c r="T18" s="12">
        <v>4789</v>
      </c>
      <c r="U18" s="12">
        <v>7410</v>
      </c>
      <c r="V18" s="12">
        <v>9652</v>
      </c>
      <c r="W18" s="12">
        <v>7073</v>
      </c>
      <c r="X18" s="12">
        <v>4521</v>
      </c>
      <c r="Y18" s="12">
        <v>6342</v>
      </c>
      <c r="Z18" s="12">
        <v>5219</v>
      </c>
      <c r="AA18" s="12">
        <v>8750</v>
      </c>
      <c r="AB18" s="12">
        <v>7842</v>
      </c>
      <c r="AC18" s="12">
        <v>5941</v>
      </c>
      <c r="AD18" s="12">
        <v>8540</v>
      </c>
      <c r="AE18" s="12">
        <v>6816</v>
      </c>
      <c r="AF18" s="12">
        <v>4088</v>
      </c>
      <c r="AG18" s="12">
        <v>6998</v>
      </c>
      <c r="AH18" s="12">
        <v>3709</v>
      </c>
      <c r="AI18" s="12">
        <v>3413</v>
      </c>
      <c r="AJ18" s="12">
        <v>5312</v>
      </c>
      <c r="AK18" s="12">
        <v>3645</v>
      </c>
      <c r="AL18" s="12">
        <v>2599</v>
      </c>
      <c r="AM18" s="12">
        <v>3246</v>
      </c>
      <c r="AN18" s="12">
        <v>1116</v>
      </c>
      <c r="AO18" s="12">
        <v>1898</v>
      </c>
      <c r="AP18" s="12">
        <v>3181</v>
      </c>
      <c r="AQ18" s="12">
        <v>10492</v>
      </c>
      <c r="AR18" s="12">
        <v>15578</v>
      </c>
      <c r="AS18" s="12">
        <v>11816</v>
      </c>
      <c r="AT18" s="12">
        <v>5304</v>
      </c>
      <c r="AU18" s="12">
        <v>6540</v>
      </c>
      <c r="AV18" s="12">
        <v>4339</v>
      </c>
      <c r="AW18" s="12">
        <v>8188</v>
      </c>
      <c r="AX18" s="12">
        <v>4780</v>
      </c>
      <c r="AY18" s="12">
        <v>5043</v>
      </c>
      <c r="AZ18" s="12">
        <v>6857</v>
      </c>
      <c r="BA18" s="12">
        <v>15866</v>
      </c>
      <c r="BB18" s="12">
        <v>13428</v>
      </c>
      <c r="BC18" s="12">
        <v>15624</v>
      </c>
      <c r="BD18" s="12">
        <v>12230</v>
      </c>
      <c r="BE18" s="12">
        <v>11177</v>
      </c>
      <c r="BF18" s="12">
        <v>14622</v>
      </c>
      <c r="BG18" s="12">
        <v>8597</v>
      </c>
      <c r="BH18" s="12">
        <v>13907</v>
      </c>
      <c r="BI18" s="12">
        <v>16715</v>
      </c>
      <c r="BJ18" s="12">
        <v>23310</v>
      </c>
      <c r="BK18" s="12">
        <v>18782</v>
      </c>
      <c r="BL18" s="12">
        <v>17535</v>
      </c>
      <c r="BM18" s="12">
        <v>29305</v>
      </c>
      <c r="BN18" s="12">
        <v>23155</v>
      </c>
      <c r="BO18" s="12">
        <v>31073</v>
      </c>
      <c r="BP18" s="12">
        <v>21611</v>
      </c>
      <c r="BQ18" s="12">
        <v>14969</v>
      </c>
      <c r="BR18" s="12">
        <v>9441</v>
      </c>
      <c r="BS18" s="12">
        <v>43190</v>
      </c>
      <c r="BT18" s="12">
        <v>23847</v>
      </c>
      <c r="BU18" s="12">
        <v>41194</v>
      </c>
      <c r="BV18" s="12">
        <v>53653</v>
      </c>
      <c r="BW18" s="12">
        <v>22504</v>
      </c>
    </row>
    <row r="19" spans="1:75" x14ac:dyDescent="0.2">
      <c r="B19" s="37" t="s">
        <v>76</v>
      </c>
      <c r="C19" s="36">
        <v>1147</v>
      </c>
      <c r="D19" s="36">
        <v>4171</v>
      </c>
      <c r="E19" s="36">
        <v>9461</v>
      </c>
      <c r="F19" s="36">
        <v>15348</v>
      </c>
      <c r="G19" s="36">
        <v>-3453</v>
      </c>
      <c r="H19" s="36">
        <v>6597</v>
      </c>
      <c r="I19" s="36">
        <v>10092</v>
      </c>
      <c r="J19" s="36">
        <v>15957</v>
      </c>
      <c r="K19" s="36">
        <v>6334</v>
      </c>
      <c r="L19" s="36">
        <v>30</v>
      </c>
      <c r="M19" s="36">
        <v>7332</v>
      </c>
      <c r="N19" s="36">
        <v>20604</v>
      </c>
      <c r="O19" s="36">
        <v>10677</v>
      </c>
      <c r="P19" s="36">
        <v>13909</v>
      </c>
      <c r="Q19" s="36">
        <v>32577</v>
      </c>
      <c r="R19" s="36">
        <v>21523</v>
      </c>
      <c r="S19" s="36">
        <v>30370</v>
      </c>
      <c r="T19" s="36">
        <v>38778</v>
      </c>
      <c r="U19" s="36">
        <v>47569</v>
      </c>
      <c r="V19" s="36">
        <v>18694</v>
      </c>
      <c r="W19" s="36">
        <v>-20235</v>
      </c>
      <c r="X19" s="36">
        <v>-1705</v>
      </c>
      <c r="Y19" s="36">
        <v>10466</v>
      </c>
      <c r="Z19" s="36">
        <v>6003</v>
      </c>
      <c r="AA19" s="36">
        <v>-8803</v>
      </c>
      <c r="AB19" s="36">
        <v>-10239</v>
      </c>
      <c r="AC19" s="36">
        <v>3154</v>
      </c>
      <c r="AD19" s="36">
        <v>-22743</v>
      </c>
      <c r="AE19" s="36">
        <v>-7138</v>
      </c>
      <c r="AF19" s="36">
        <v>-7950</v>
      </c>
      <c r="AG19" s="36">
        <v>-5446</v>
      </c>
      <c r="AH19" s="36">
        <v>-16666</v>
      </c>
      <c r="AI19" s="36">
        <v>-9836</v>
      </c>
      <c r="AJ19" s="36">
        <v>-13718</v>
      </c>
      <c r="AK19" s="36">
        <v>4802</v>
      </c>
      <c r="AL19" s="36">
        <v>34017</v>
      </c>
      <c r="AM19" s="36">
        <v>7284</v>
      </c>
      <c r="AN19" s="36">
        <v>2023</v>
      </c>
      <c r="AO19" s="36">
        <v>16248</v>
      </c>
      <c r="AP19" s="36">
        <v>21971</v>
      </c>
      <c r="AQ19" s="36">
        <v>12971</v>
      </c>
      <c r="AR19" s="36">
        <v>22766</v>
      </c>
      <c r="AS19" s="36">
        <v>29876</v>
      </c>
      <c r="AT19" s="36">
        <v>23550</v>
      </c>
      <c r="AU19" s="36">
        <v>25778</v>
      </c>
      <c r="AV19" s="36">
        <v>13868</v>
      </c>
      <c r="AW19" s="36">
        <v>56889</v>
      </c>
      <c r="AX19" s="36">
        <v>110426</v>
      </c>
      <c r="AY19" s="36">
        <v>134183</v>
      </c>
      <c r="AZ19" s="36">
        <v>86994</v>
      </c>
      <c r="BA19" s="36">
        <v>153359</v>
      </c>
      <c r="BB19" s="36">
        <v>145196</v>
      </c>
      <c r="BC19" s="36">
        <v>71777</v>
      </c>
      <c r="BD19" s="36">
        <v>44634</v>
      </c>
      <c r="BE19" s="36">
        <v>82211</v>
      </c>
      <c r="BF19" s="36">
        <v>107094</v>
      </c>
      <c r="BG19" s="36">
        <f>+SUM(BG16:BG18)</f>
        <v>80022</v>
      </c>
      <c r="BH19" s="36">
        <v>54630</v>
      </c>
      <c r="BI19" s="36">
        <v>30127</v>
      </c>
      <c r="BJ19" s="36">
        <v>29193</v>
      </c>
      <c r="BK19" s="36">
        <v>34300</v>
      </c>
      <c r="BL19" s="36">
        <v>78686</v>
      </c>
      <c r="BM19" s="36">
        <v>135411</v>
      </c>
      <c r="BN19" s="36">
        <v>-5471</v>
      </c>
      <c r="BO19" s="36">
        <v>-38631</v>
      </c>
      <c r="BP19" s="36">
        <v>-37200</v>
      </c>
      <c r="BQ19" s="36">
        <v>15265</v>
      </c>
      <c r="BR19" s="36">
        <v>47526</v>
      </c>
      <c r="BS19" s="36">
        <v>89163</v>
      </c>
      <c r="BT19" s="36">
        <v>206961</v>
      </c>
      <c r="BU19" s="36">
        <v>519732</v>
      </c>
      <c r="BV19" s="36">
        <v>305716</v>
      </c>
      <c r="BW19" s="36">
        <v>134652</v>
      </c>
    </row>
    <row r="20" spans="1:75" x14ac:dyDescent="0.2">
      <c r="B20" s="11" t="s">
        <v>75</v>
      </c>
      <c r="C20" s="12">
        <v>-1734</v>
      </c>
      <c r="D20" s="12">
        <v>-309</v>
      </c>
      <c r="E20" s="12">
        <v>-1640</v>
      </c>
      <c r="F20" s="12">
        <v>-1171</v>
      </c>
      <c r="G20" s="12">
        <v>0</v>
      </c>
      <c r="H20" s="12">
        <v>-579</v>
      </c>
      <c r="I20" s="12">
        <v>-1783</v>
      </c>
      <c r="J20" s="12">
        <v>-2033</v>
      </c>
      <c r="K20" s="12">
        <v>-2046</v>
      </c>
      <c r="L20" s="12">
        <v>345</v>
      </c>
      <c r="M20" s="12">
        <v>-318</v>
      </c>
      <c r="N20" s="12">
        <v>-4352</v>
      </c>
      <c r="O20" s="12">
        <v>-1517</v>
      </c>
      <c r="P20" s="12">
        <v>-3705</v>
      </c>
      <c r="Q20" s="12">
        <v>-9120</v>
      </c>
      <c r="R20" s="12">
        <v>-4029</v>
      </c>
      <c r="S20" s="12">
        <v>-4420</v>
      </c>
      <c r="T20" s="12">
        <v>-9707</v>
      </c>
      <c r="U20" s="12">
        <v>-9418</v>
      </c>
      <c r="V20" s="12">
        <v>954</v>
      </c>
      <c r="W20" s="12">
        <v>-364</v>
      </c>
      <c r="X20" s="12">
        <v>307</v>
      </c>
      <c r="Y20" s="12">
        <v>-478</v>
      </c>
      <c r="Z20" s="12">
        <v>-527</v>
      </c>
      <c r="AA20" s="12">
        <v>-390</v>
      </c>
      <c r="AB20" s="12">
        <v>-343</v>
      </c>
      <c r="AC20" s="12">
        <v>-360</v>
      </c>
      <c r="AD20" s="12">
        <v>-672</v>
      </c>
      <c r="AE20" s="12">
        <v>-456</v>
      </c>
      <c r="AF20" s="12">
        <v>-542</v>
      </c>
      <c r="AG20" s="12">
        <v>-691</v>
      </c>
      <c r="AH20" s="12">
        <v>-653</v>
      </c>
      <c r="AI20" s="12">
        <v>-352</v>
      </c>
      <c r="AJ20" s="12">
        <v>0</v>
      </c>
      <c r="AK20" s="12">
        <v>-268</v>
      </c>
      <c r="AL20" s="12">
        <v>-4019</v>
      </c>
      <c r="AM20" s="12">
        <v>-538</v>
      </c>
      <c r="AN20" s="12">
        <v>153</v>
      </c>
      <c r="AO20" s="12">
        <v>-352</v>
      </c>
      <c r="AP20" s="12">
        <v>-3471</v>
      </c>
      <c r="AQ20" s="12">
        <v>-232</v>
      </c>
      <c r="AR20" s="12">
        <v>-6501</v>
      </c>
      <c r="AS20" s="12">
        <v>-5133</v>
      </c>
      <c r="AT20" s="12">
        <v>-4489</v>
      </c>
      <c r="AU20" s="12">
        <v>-3411</v>
      </c>
      <c r="AV20" s="12">
        <v>-1713</v>
      </c>
      <c r="AW20" s="12">
        <v>-15562</v>
      </c>
      <c r="AX20" s="12">
        <v>-20735</v>
      </c>
      <c r="AY20" s="12">
        <v>-28940</v>
      </c>
      <c r="AZ20" s="12">
        <v>-20824</v>
      </c>
      <c r="BA20" s="12">
        <v>-29058</v>
      </c>
      <c r="BB20" s="12">
        <v>-33520</v>
      </c>
      <c r="BC20" s="12">
        <v>-9497</v>
      </c>
      <c r="BD20" s="12">
        <v>-9121</v>
      </c>
      <c r="BE20" s="12">
        <v>-16713</v>
      </c>
      <c r="BF20" s="12">
        <v>-19264</v>
      </c>
      <c r="BG20" s="12">
        <v>-16316</v>
      </c>
      <c r="BH20" s="12">
        <v>-12620</v>
      </c>
      <c r="BI20" s="12">
        <v>-4854</v>
      </c>
      <c r="BJ20" s="12">
        <v>-4395</v>
      </c>
      <c r="BK20" s="12">
        <v>-6371</v>
      </c>
      <c r="BL20" s="12">
        <v>-18371</v>
      </c>
      <c r="BM20" s="12">
        <v>-22591</v>
      </c>
      <c r="BN20" s="12">
        <v>-1062</v>
      </c>
      <c r="BO20" s="12">
        <v>-1765</v>
      </c>
      <c r="BP20" s="12">
        <v>-2342</v>
      </c>
      <c r="BQ20" s="12">
        <v>-4639</v>
      </c>
      <c r="BR20" s="12">
        <v>-4208</v>
      </c>
      <c r="BS20" s="12">
        <v>-16355</v>
      </c>
      <c r="BT20" s="12">
        <v>-41421</v>
      </c>
      <c r="BU20" s="12">
        <v>-112342</v>
      </c>
      <c r="BV20" s="12">
        <v>-54595</v>
      </c>
      <c r="BW20" s="12">
        <v>-28936</v>
      </c>
    </row>
    <row r="21" spans="1:75" x14ac:dyDescent="0.2">
      <c r="B21" s="16" t="s">
        <v>74</v>
      </c>
      <c r="C21" s="15">
        <v>-777</v>
      </c>
      <c r="D21" s="15">
        <v>-187</v>
      </c>
      <c r="E21" s="15">
        <v>-785</v>
      </c>
      <c r="F21" s="15">
        <v>4112</v>
      </c>
      <c r="G21" s="15">
        <v>298</v>
      </c>
      <c r="H21" s="15">
        <v>188</v>
      </c>
      <c r="I21" s="15">
        <v>-145</v>
      </c>
      <c r="J21" s="15">
        <v>3115</v>
      </c>
      <c r="K21" s="15">
        <v>-869</v>
      </c>
      <c r="L21" s="15">
        <v>186</v>
      </c>
      <c r="M21" s="15">
        <v>241</v>
      </c>
      <c r="N21" s="15">
        <v>3794</v>
      </c>
      <c r="O21" s="15">
        <v>-560</v>
      </c>
      <c r="P21" s="15">
        <v>-1505</v>
      </c>
      <c r="Q21" s="15">
        <v>-3706</v>
      </c>
      <c r="R21" s="15">
        <v>7554</v>
      </c>
      <c r="S21" s="15">
        <v>-2176</v>
      </c>
      <c r="T21" s="15">
        <v>-4004</v>
      </c>
      <c r="U21" s="15">
        <v>-3904</v>
      </c>
      <c r="V21" s="15">
        <v>29948</v>
      </c>
      <c r="W21" s="15">
        <v>6318</v>
      </c>
      <c r="X21" s="15">
        <v>2046</v>
      </c>
      <c r="Y21" s="15">
        <v>-3245</v>
      </c>
      <c r="Z21" s="15">
        <v>7651</v>
      </c>
      <c r="AA21" s="15">
        <v>3465</v>
      </c>
      <c r="AB21" s="15">
        <v>3060</v>
      </c>
      <c r="AC21" s="15">
        <v>-468</v>
      </c>
      <c r="AD21" s="15">
        <v>12215</v>
      </c>
      <c r="AE21" s="15">
        <v>1792</v>
      </c>
      <c r="AF21" s="15">
        <v>3274</v>
      </c>
      <c r="AG21" s="15">
        <v>2303</v>
      </c>
      <c r="AH21" s="15">
        <v>-2084</v>
      </c>
      <c r="AI21" s="15">
        <v>-416</v>
      </c>
      <c r="AJ21" s="15">
        <v>-265</v>
      </c>
      <c r="AK21" s="15">
        <v>-429</v>
      </c>
      <c r="AL21" s="15">
        <v>-1250</v>
      </c>
      <c r="AM21" s="15">
        <v>-2664</v>
      </c>
      <c r="AN21" s="15">
        <v>-5694</v>
      </c>
      <c r="AO21" s="15">
        <v>3</v>
      </c>
      <c r="AP21" s="15">
        <v>2609</v>
      </c>
      <c r="AQ21" s="15">
        <v>-3990</v>
      </c>
      <c r="AR21" s="15">
        <v>-1067</v>
      </c>
      <c r="AS21" s="15">
        <v>-1785</v>
      </c>
      <c r="AT21" s="15">
        <v>1684</v>
      </c>
      <c r="AU21" s="15">
        <v>-5159</v>
      </c>
      <c r="AV21" s="15">
        <v>-332</v>
      </c>
      <c r="AW21" s="15">
        <v>-194</v>
      </c>
      <c r="AX21" s="15">
        <v>-5220</v>
      </c>
      <c r="AY21" s="15">
        <v>-11603</v>
      </c>
      <c r="AZ21" s="15">
        <v>-6002</v>
      </c>
      <c r="BA21" s="15">
        <v>-8653</v>
      </c>
      <c r="BB21" s="15">
        <v>1336</v>
      </c>
      <c r="BC21" s="15">
        <v>-11039</v>
      </c>
      <c r="BD21" s="15">
        <v>-2155</v>
      </c>
      <c r="BE21" s="15">
        <v>1093</v>
      </c>
      <c r="BF21" s="15">
        <v>6194</v>
      </c>
      <c r="BG21" s="15">
        <v>-11550</v>
      </c>
      <c r="BH21" s="15">
        <v>-5006</v>
      </c>
      <c r="BI21" s="15">
        <v>2363</v>
      </c>
      <c r="BJ21" s="15">
        <v>3456</v>
      </c>
      <c r="BK21" s="15">
        <v>3352</v>
      </c>
      <c r="BL21" s="15">
        <v>1783</v>
      </c>
      <c r="BM21" s="15">
        <v>19864</v>
      </c>
      <c r="BN21" s="15">
        <v>12770</v>
      </c>
      <c r="BO21" s="15">
        <v>18272</v>
      </c>
      <c r="BP21" s="15">
        <v>5285</v>
      </c>
      <c r="BQ21" s="15">
        <v>-2360</v>
      </c>
      <c r="BR21" s="15">
        <v>-5746</v>
      </c>
      <c r="BS21" s="15">
        <v>-5158</v>
      </c>
      <c r="BT21" s="15">
        <v>-10905</v>
      </c>
      <c r="BU21" s="15">
        <v>-24922</v>
      </c>
      <c r="BV21" s="15">
        <v>-5907</v>
      </c>
      <c r="BW21" s="15">
        <v>-16556</v>
      </c>
    </row>
    <row r="22" spans="1:75" x14ac:dyDescent="0.2">
      <c r="B22" s="37" t="s">
        <v>73</v>
      </c>
      <c r="C22" s="36">
        <v>-2511</v>
      </c>
      <c r="D22" s="36">
        <v>-496</v>
      </c>
      <c r="E22" s="36">
        <v>-2425</v>
      </c>
      <c r="F22" s="36">
        <v>2941</v>
      </c>
      <c r="G22" s="36">
        <v>298</v>
      </c>
      <c r="H22" s="36">
        <v>-391</v>
      </c>
      <c r="I22" s="36">
        <v>-1928</v>
      </c>
      <c r="J22" s="36">
        <v>1082</v>
      </c>
      <c r="K22" s="36">
        <v>-2915</v>
      </c>
      <c r="L22" s="36">
        <v>531</v>
      </c>
      <c r="M22" s="36">
        <v>-77</v>
      </c>
      <c r="N22" s="36">
        <v>-558</v>
      </c>
      <c r="O22" s="36">
        <v>-2077</v>
      </c>
      <c r="P22" s="36">
        <v>-5210</v>
      </c>
      <c r="Q22" s="36">
        <v>-12826</v>
      </c>
      <c r="R22" s="36">
        <v>3525</v>
      </c>
      <c r="S22" s="36">
        <v>-6596</v>
      </c>
      <c r="T22" s="36">
        <v>-13711</v>
      </c>
      <c r="U22" s="36">
        <v>-13322</v>
      </c>
      <c r="V22" s="36">
        <v>30902</v>
      </c>
      <c r="W22" s="36">
        <v>5954</v>
      </c>
      <c r="X22" s="36">
        <v>2353</v>
      </c>
      <c r="Y22" s="36">
        <v>-3723</v>
      </c>
      <c r="Z22" s="36">
        <v>7124</v>
      </c>
      <c r="AA22" s="36">
        <v>3075</v>
      </c>
      <c r="AB22" s="36">
        <v>2717</v>
      </c>
      <c r="AC22" s="36">
        <v>-828</v>
      </c>
      <c r="AD22" s="36">
        <v>11543</v>
      </c>
      <c r="AE22" s="36">
        <v>1336</v>
      </c>
      <c r="AF22" s="36">
        <v>2732</v>
      </c>
      <c r="AG22" s="36">
        <v>1612</v>
      </c>
      <c r="AH22" s="36">
        <v>-2737</v>
      </c>
      <c r="AI22" s="36">
        <v>-768</v>
      </c>
      <c r="AJ22" s="36">
        <v>-265</v>
      </c>
      <c r="AK22" s="36">
        <v>-697</v>
      </c>
      <c r="AL22" s="36">
        <v>-5269</v>
      </c>
      <c r="AM22" s="36">
        <v>-3202</v>
      </c>
      <c r="AN22" s="36">
        <v>-5541</v>
      </c>
      <c r="AO22" s="36">
        <v>-349</v>
      </c>
      <c r="AP22" s="36">
        <v>-862</v>
      </c>
      <c r="AQ22" s="36">
        <v>-4222</v>
      </c>
      <c r="AR22" s="36">
        <v>-7568</v>
      </c>
      <c r="AS22" s="36">
        <v>-6918</v>
      </c>
      <c r="AT22" s="36">
        <v>-2805</v>
      </c>
      <c r="AU22" s="36">
        <v>-8570</v>
      </c>
      <c r="AV22" s="36">
        <v>-2045</v>
      </c>
      <c r="AW22" s="36">
        <v>-15756</v>
      </c>
      <c r="AX22" s="36">
        <v>-25955</v>
      </c>
      <c r="AY22" s="36">
        <v>-40543</v>
      </c>
      <c r="AZ22" s="36">
        <v>-26826</v>
      </c>
      <c r="BA22" s="36">
        <v>-37711</v>
      </c>
      <c r="BB22" s="36">
        <v>-32184</v>
      </c>
      <c r="BC22" s="36">
        <v>-20536</v>
      </c>
      <c r="BD22" s="36">
        <v>-11276</v>
      </c>
      <c r="BE22" s="36">
        <v>-15620</v>
      </c>
      <c r="BF22" s="36">
        <v>-13070</v>
      </c>
      <c r="BG22" s="36">
        <f>+BG20+BG21</f>
        <v>-27866</v>
      </c>
      <c r="BH22" s="36">
        <v>-17626</v>
      </c>
      <c r="BI22" s="36">
        <v>-2491</v>
      </c>
      <c r="BJ22" s="36">
        <v>-939</v>
      </c>
      <c r="BK22" s="36">
        <v>-3019</v>
      </c>
      <c r="BL22" s="36">
        <v>-16588</v>
      </c>
      <c r="BM22" s="36">
        <v>-2727</v>
      </c>
      <c r="BN22" s="36">
        <v>11708</v>
      </c>
      <c r="BO22" s="36">
        <v>16507</v>
      </c>
      <c r="BP22" s="36">
        <v>2943</v>
      </c>
      <c r="BQ22" s="36">
        <v>-6999</v>
      </c>
      <c r="BR22" s="36">
        <v>-9954</v>
      </c>
      <c r="BS22" s="36">
        <v>-21513</v>
      </c>
      <c r="BT22" s="36">
        <v>-52326</v>
      </c>
      <c r="BU22" s="36">
        <v>-137264</v>
      </c>
      <c r="BV22" s="36">
        <v>-60502</v>
      </c>
      <c r="BW22" s="36">
        <v>-45492</v>
      </c>
    </row>
    <row r="23" spans="1:75" x14ac:dyDescent="0.2">
      <c r="A23" s="31"/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</row>
    <row r="24" spans="1:75" x14ac:dyDescent="0.2">
      <c r="B24" s="37" t="s">
        <v>72</v>
      </c>
      <c r="C24" s="36">
        <v>-1364</v>
      </c>
      <c r="D24" s="36">
        <v>3675</v>
      </c>
      <c r="E24" s="36">
        <v>7036</v>
      </c>
      <c r="F24" s="36">
        <v>18289</v>
      </c>
      <c r="G24" s="36">
        <v>-3155</v>
      </c>
      <c r="H24" s="36">
        <v>6206</v>
      </c>
      <c r="I24" s="36">
        <v>8164</v>
      </c>
      <c r="J24" s="36">
        <v>17039</v>
      </c>
      <c r="K24" s="36">
        <v>3419</v>
      </c>
      <c r="L24" s="36">
        <v>561</v>
      </c>
      <c r="M24" s="36">
        <v>7255</v>
      </c>
      <c r="N24" s="36">
        <v>20046</v>
      </c>
      <c r="O24" s="36">
        <v>8600</v>
      </c>
      <c r="P24" s="36">
        <v>8699</v>
      </c>
      <c r="Q24" s="36">
        <v>19751</v>
      </c>
      <c r="R24" s="36">
        <v>25048</v>
      </c>
      <c r="S24" s="36">
        <v>23774</v>
      </c>
      <c r="T24" s="36">
        <v>25067</v>
      </c>
      <c r="U24" s="36">
        <v>34247</v>
      </c>
      <c r="V24" s="36">
        <v>49596</v>
      </c>
      <c r="W24" s="36">
        <v>-14281</v>
      </c>
      <c r="X24" s="36">
        <v>648</v>
      </c>
      <c r="Y24" s="36">
        <v>6743</v>
      </c>
      <c r="Z24" s="36">
        <v>13127</v>
      </c>
      <c r="AA24" s="36">
        <v>-5728</v>
      </c>
      <c r="AB24" s="36">
        <v>-7522</v>
      </c>
      <c r="AC24" s="36">
        <v>2326</v>
      </c>
      <c r="AD24" s="36">
        <v>-11200</v>
      </c>
      <c r="AE24" s="36">
        <v>-5802</v>
      </c>
      <c r="AF24" s="36">
        <v>-5218</v>
      </c>
      <c r="AG24" s="36">
        <v>-3834</v>
      </c>
      <c r="AH24" s="36">
        <v>-19403</v>
      </c>
      <c r="AI24" s="36">
        <v>-10604</v>
      </c>
      <c r="AJ24" s="36">
        <v>-13983</v>
      </c>
      <c r="AK24" s="36">
        <v>4105</v>
      </c>
      <c r="AL24" s="36">
        <v>28748</v>
      </c>
      <c r="AM24" s="36">
        <v>4082</v>
      </c>
      <c r="AN24" s="36">
        <v>-3518</v>
      </c>
      <c r="AO24" s="36">
        <v>15899</v>
      </c>
      <c r="AP24" s="36">
        <v>21109</v>
      </c>
      <c r="AQ24" s="36">
        <v>8749</v>
      </c>
      <c r="AR24" s="36">
        <v>15198</v>
      </c>
      <c r="AS24" s="36">
        <v>22958</v>
      </c>
      <c r="AT24" s="36">
        <v>20745</v>
      </c>
      <c r="AU24" s="36">
        <v>17208</v>
      </c>
      <c r="AV24" s="36">
        <v>11823</v>
      </c>
      <c r="AW24" s="36">
        <v>41133</v>
      </c>
      <c r="AX24" s="36">
        <v>84471</v>
      </c>
      <c r="AY24" s="36">
        <v>93640</v>
      </c>
      <c r="AZ24" s="36">
        <v>60168</v>
      </c>
      <c r="BA24" s="36">
        <v>115648</v>
      </c>
      <c r="BB24" s="36">
        <v>113012</v>
      </c>
      <c r="BC24" s="36">
        <v>51241</v>
      </c>
      <c r="BD24" s="36">
        <v>33358</v>
      </c>
      <c r="BE24" s="36">
        <v>66591</v>
      </c>
      <c r="BF24" s="36">
        <v>94024</v>
      </c>
      <c r="BG24" s="36">
        <f>+BG19+BG22</f>
        <v>52156</v>
      </c>
      <c r="BH24" s="36">
        <v>37004</v>
      </c>
      <c r="BI24" s="36">
        <v>27636</v>
      </c>
      <c r="BJ24" s="36">
        <v>28254</v>
      </c>
      <c r="BK24" s="36">
        <v>31281</v>
      </c>
      <c r="BL24" s="36">
        <v>62098</v>
      </c>
      <c r="BM24" s="36">
        <v>132684</v>
      </c>
      <c r="BN24" s="36">
        <v>6237</v>
      </c>
      <c r="BO24" s="36">
        <v>-22124</v>
      </c>
      <c r="BP24" s="36">
        <v>-34257</v>
      </c>
      <c r="BQ24" s="36">
        <v>8266</v>
      </c>
      <c r="BR24" s="36">
        <v>37572</v>
      </c>
      <c r="BS24" s="36">
        <v>67650</v>
      </c>
      <c r="BT24" s="36">
        <v>154635</v>
      </c>
      <c r="BU24" s="36">
        <v>382468</v>
      </c>
      <c r="BV24" s="36">
        <v>245214</v>
      </c>
      <c r="BW24" s="36">
        <v>89160</v>
      </c>
    </row>
    <row r="25" spans="1:75" ht="15.75" thickBot="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 x14ac:dyDescent="0.2"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</row>
    <row r="27" spans="1:75" x14ac:dyDescent="0.2">
      <c r="B27" s="37" t="s">
        <v>71</v>
      </c>
      <c r="C27" s="36">
        <v>-828</v>
      </c>
      <c r="D27" s="36">
        <v>-21</v>
      </c>
      <c r="E27" s="36">
        <v>-459</v>
      </c>
      <c r="F27" s="36">
        <v>-924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-2232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</row>
    <row r="28" spans="1:75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</row>
    <row r="29" spans="1:75" x14ac:dyDescent="0.2">
      <c r="B29" s="37" t="s">
        <v>70</v>
      </c>
      <c r="C29" s="36">
        <v>-2192</v>
      </c>
      <c r="D29" s="36">
        <v>3654</v>
      </c>
      <c r="E29" s="36">
        <v>6577</v>
      </c>
      <c r="F29" s="36">
        <v>17365</v>
      </c>
      <c r="G29" s="36">
        <v>-3155</v>
      </c>
      <c r="H29" s="36">
        <v>6206</v>
      </c>
      <c r="I29" s="36">
        <v>8164</v>
      </c>
      <c r="J29" s="36">
        <v>17039</v>
      </c>
      <c r="K29" s="36">
        <v>3419</v>
      </c>
      <c r="L29" s="36">
        <v>561</v>
      </c>
      <c r="M29" s="36">
        <v>7255</v>
      </c>
      <c r="N29" s="36">
        <v>20046</v>
      </c>
      <c r="O29" s="36">
        <v>8600</v>
      </c>
      <c r="P29" s="36">
        <v>8699</v>
      </c>
      <c r="Q29" s="36">
        <v>19751</v>
      </c>
      <c r="R29" s="36">
        <v>25048</v>
      </c>
      <c r="S29" s="36">
        <v>23774</v>
      </c>
      <c r="T29" s="36">
        <v>25067</v>
      </c>
      <c r="U29" s="36">
        <v>34247</v>
      </c>
      <c r="V29" s="36">
        <v>49596</v>
      </c>
      <c r="W29" s="36">
        <v>-14281</v>
      </c>
      <c r="X29" s="36">
        <v>648</v>
      </c>
      <c r="Y29" s="36">
        <v>6743</v>
      </c>
      <c r="Z29" s="36">
        <v>13127</v>
      </c>
      <c r="AA29" s="36">
        <v>-5728</v>
      </c>
      <c r="AB29" s="36">
        <v>-7522</v>
      </c>
      <c r="AC29" s="36">
        <v>2326</v>
      </c>
      <c r="AD29" s="36">
        <v>-11200</v>
      </c>
      <c r="AE29" s="36">
        <v>-5802</v>
      </c>
      <c r="AF29" s="36">
        <v>-5218</v>
      </c>
      <c r="AG29" s="36">
        <v>-3834</v>
      </c>
      <c r="AH29" s="36">
        <v>-19403</v>
      </c>
      <c r="AI29" s="36">
        <v>-10604</v>
      </c>
      <c r="AJ29" s="36">
        <v>-13983</v>
      </c>
      <c r="AK29" s="36">
        <v>4105</v>
      </c>
      <c r="AL29" s="36">
        <v>28748</v>
      </c>
      <c r="AM29" s="36">
        <v>4082</v>
      </c>
      <c r="AN29" s="36">
        <v>-3518</v>
      </c>
      <c r="AO29" s="36">
        <v>15899</v>
      </c>
      <c r="AP29" s="36">
        <v>21109</v>
      </c>
      <c r="AQ29" s="36">
        <v>8749</v>
      </c>
      <c r="AR29" s="36">
        <v>15198</v>
      </c>
      <c r="AS29" s="36">
        <v>22958</v>
      </c>
      <c r="AT29" s="36">
        <v>20745</v>
      </c>
      <c r="AU29" s="36">
        <v>17208</v>
      </c>
      <c r="AV29" s="36">
        <v>11823</v>
      </c>
      <c r="AW29" s="36">
        <v>41133</v>
      </c>
      <c r="AX29" s="36">
        <v>84471</v>
      </c>
      <c r="AY29" s="36">
        <v>93640</v>
      </c>
      <c r="AZ29" s="36">
        <v>60168</v>
      </c>
      <c r="BA29" s="36">
        <v>115648</v>
      </c>
      <c r="BB29" s="36">
        <v>113012</v>
      </c>
      <c r="BC29" s="36">
        <v>51241</v>
      </c>
      <c r="BD29" s="36">
        <v>33358</v>
      </c>
      <c r="BE29" s="36">
        <v>66591</v>
      </c>
      <c r="BF29" s="36">
        <v>94024</v>
      </c>
      <c r="BG29" s="36">
        <f>+BG24+BG27</f>
        <v>52156</v>
      </c>
      <c r="BH29" s="36">
        <v>37004</v>
      </c>
      <c r="BI29" s="36">
        <v>25404</v>
      </c>
      <c r="BJ29" s="36">
        <v>28254</v>
      </c>
      <c r="BK29" s="36">
        <v>31281</v>
      </c>
      <c r="BL29" s="36">
        <v>62098</v>
      </c>
      <c r="BM29" s="36">
        <v>132684</v>
      </c>
      <c r="BN29" s="36">
        <v>6237</v>
      </c>
      <c r="BO29" s="36">
        <v>-22124</v>
      </c>
      <c r="BP29" s="36">
        <v>-34257</v>
      </c>
      <c r="BQ29" s="36">
        <v>8266</v>
      </c>
      <c r="BR29" s="36">
        <v>37572</v>
      </c>
      <c r="BS29" s="36">
        <v>67650</v>
      </c>
      <c r="BT29" s="36">
        <v>154635</v>
      </c>
      <c r="BU29" s="36">
        <v>382468</v>
      </c>
      <c r="BV29" s="36">
        <v>245214</v>
      </c>
      <c r="BW29" s="36">
        <v>89160</v>
      </c>
    </row>
    <row r="30" spans="1:75" ht="15.75" thickBo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 x14ac:dyDescent="0.2">
      <c r="C31" s="35"/>
    </row>
  </sheetData>
  <pageMargins left="0" right="0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DEF6-6E8C-4789-99EE-0CC7DF325C64}">
  <sheetPr>
    <tabColor theme="3" tint="-0.249977111117893"/>
  </sheetPr>
  <dimension ref="B1:BY81"/>
  <sheetViews>
    <sheetView showGridLines="0" zoomScaleNormal="100" workbookViewId="0">
      <pane xSplit="54" ySplit="6" topLeftCell="BE7" activePane="bottomRight" state="frozen"/>
      <selection pane="topRight" activeCell="BC1" sqref="BC1"/>
      <selection pane="bottomLeft" activeCell="A7" sqref="A7"/>
      <selection pane="bottomRight" activeCell="BW1" sqref="BW1:BW1048576"/>
    </sheetView>
  </sheetViews>
  <sheetFormatPr defaultColWidth="9.140625" defaultRowHeight="12.75" x14ac:dyDescent="0.2"/>
  <cols>
    <col min="1" max="1" width="7.5703125" style="49" customWidth="1"/>
    <col min="2" max="2" width="60.7109375" style="49" customWidth="1"/>
    <col min="3" max="3" width="11.140625" style="50" hidden="1" customWidth="1"/>
    <col min="4" max="14" width="12.140625" style="50" hidden="1" customWidth="1"/>
    <col min="15" max="15" width="11.140625" style="50" hidden="1" customWidth="1"/>
    <col min="16" max="16" width="12.140625" style="51" hidden="1" customWidth="1"/>
    <col min="17" max="18" width="12.140625" style="50" hidden="1" customWidth="1"/>
    <col min="19" max="19" width="11.5703125" style="50" hidden="1" customWidth="1"/>
    <col min="20" max="22" width="12.140625" style="50" hidden="1" customWidth="1"/>
    <col min="23" max="23" width="11.5703125" style="50" hidden="1" customWidth="1"/>
    <col min="24" max="45" width="12.140625" style="50" hidden="1" customWidth="1"/>
    <col min="46" max="46" width="12.5703125" style="50" hidden="1" customWidth="1"/>
    <col min="47" max="47" width="12.140625" style="50" hidden="1" customWidth="1"/>
    <col min="48" max="49" width="12.5703125" style="50" hidden="1" customWidth="1"/>
    <col min="50" max="51" width="13.28515625" style="50" hidden="1" customWidth="1"/>
    <col min="52" max="53" width="12.5703125" style="50" hidden="1" customWidth="1"/>
    <col min="54" max="54" width="13.28515625" style="50" hidden="1" customWidth="1"/>
    <col min="55" max="56" width="14.140625" style="50" bestFit="1" customWidth="1"/>
    <col min="57" max="58" width="15.140625" style="50" bestFit="1" customWidth="1"/>
    <col min="59" max="60" width="13.28515625" style="50" customWidth="1"/>
    <col min="61" max="70" width="12.7109375" style="50" hidden="1" customWidth="1"/>
    <col min="71" max="71" width="13.140625" style="50" hidden="1" customWidth="1"/>
    <col min="72" max="75" width="15.140625" style="50" bestFit="1" customWidth="1"/>
    <col min="76" max="16384" width="9.140625" style="49"/>
  </cols>
  <sheetData>
    <row r="1" spans="2:77" ht="15" customHeight="1" x14ac:dyDescent="0.2">
      <c r="B1" s="95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77" ht="15" customHeight="1" thickBot="1" x14ac:dyDescent="0.3">
      <c r="B2" s="9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2:77" ht="8.25" customHeight="1" x14ac:dyDescent="0.2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</row>
    <row r="4" spans="2:77" s="68" customFormat="1" x14ac:dyDescent="0.25">
      <c r="B4" s="90" t="s">
        <v>155</v>
      </c>
      <c r="C4" s="89" t="s">
        <v>67</v>
      </c>
      <c r="D4" s="89" t="s">
        <v>66</v>
      </c>
      <c r="E4" s="89" t="s">
        <v>65</v>
      </c>
      <c r="F4" s="89" t="s">
        <v>64</v>
      </c>
      <c r="G4" s="89" t="s">
        <v>63</v>
      </c>
      <c r="H4" s="89" t="s">
        <v>62</v>
      </c>
      <c r="I4" s="89" t="s">
        <v>61</v>
      </c>
      <c r="J4" s="89" t="s">
        <v>60</v>
      </c>
      <c r="K4" s="89" t="s">
        <v>59</v>
      </c>
      <c r="L4" s="89" t="s">
        <v>58</v>
      </c>
      <c r="M4" s="89" t="s">
        <v>57</v>
      </c>
      <c r="N4" s="89" t="s">
        <v>56</v>
      </c>
      <c r="O4" s="89" t="s">
        <v>55</v>
      </c>
      <c r="P4" s="89" t="s">
        <v>54</v>
      </c>
      <c r="Q4" s="89" t="s">
        <v>53</v>
      </c>
      <c r="R4" s="89" t="s">
        <v>52</v>
      </c>
      <c r="S4" s="89" t="s">
        <v>51</v>
      </c>
      <c r="T4" s="89" t="s">
        <v>50</v>
      </c>
      <c r="U4" s="89" t="s">
        <v>49</v>
      </c>
      <c r="V4" s="89" t="s">
        <v>48</v>
      </c>
      <c r="W4" s="89" t="s">
        <v>47</v>
      </c>
      <c r="X4" s="89" t="s">
        <v>46</v>
      </c>
      <c r="Y4" s="89" t="s">
        <v>45</v>
      </c>
      <c r="Z4" s="89" t="s">
        <v>44</v>
      </c>
      <c r="AA4" s="89" t="s">
        <v>43</v>
      </c>
      <c r="AB4" s="89" t="s">
        <v>42</v>
      </c>
      <c r="AC4" s="89" t="s">
        <v>41</v>
      </c>
      <c r="AD4" s="89" t="s">
        <v>40</v>
      </c>
      <c r="AE4" s="89" t="s">
        <v>39</v>
      </c>
      <c r="AF4" s="89" t="s">
        <v>38</v>
      </c>
      <c r="AG4" s="89" t="s">
        <v>37</v>
      </c>
      <c r="AH4" s="89" t="s">
        <v>36</v>
      </c>
      <c r="AI4" s="89" t="s">
        <v>35</v>
      </c>
      <c r="AJ4" s="89" t="s">
        <v>34</v>
      </c>
      <c r="AK4" s="89" t="s">
        <v>33</v>
      </c>
      <c r="AL4" s="89" t="s">
        <v>32</v>
      </c>
      <c r="AM4" s="89" t="s">
        <v>31</v>
      </c>
      <c r="AN4" s="89" t="s">
        <v>30</v>
      </c>
      <c r="AO4" s="89" t="s">
        <v>29</v>
      </c>
      <c r="AP4" s="89" t="s">
        <v>28</v>
      </c>
      <c r="AQ4" s="89" t="s">
        <v>27</v>
      </c>
      <c r="AR4" s="89" t="s">
        <v>26</v>
      </c>
      <c r="AS4" s="89" t="s">
        <v>25</v>
      </c>
      <c r="AT4" s="89" t="s">
        <v>24</v>
      </c>
      <c r="AU4" s="89" t="s">
        <v>23</v>
      </c>
      <c r="AV4" s="89" t="s">
        <v>22</v>
      </c>
      <c r="AW4" s="89" t="s">
        <v>21</v>
      </c>
      <c r="AX4" s="89" t="s">
        <v>20</v>
      </c>
      <c r="AY4" s="89" t="s">
        <v>19</v>
      </c>
      <c r="AZ4" s="89" t="s">
        <v>18</v>
      </c>
      <c r="BA4" s="89" t="s">
        <v>17</v>
      </c>
      <c r="BB4" s="89" t="s">
        <v>16</v>
      </c>
      <c r="BC4" s="89" t="s">
        <v>15</v>
      </c>
      <c r="BD4" s="89" t="s">
        <v>14</v>
      </c>
      <c r="BE4" s="89" t="s">
        <v>13</v>
      </c>
      <c r="BF4" s="89" t="s">
        <v>12</v>
      </c>
      <c r="BG4" s="89" t="s">
        <v>248</v>
      </c>
      <c r="BH4" s="89" t="s">
        <v>252</v>
      </c>
      <c r="BI4" s="88">
        <v>2010</v>
      </c>
      <c r="BJ4" s="88">
        <v>2011</v>
      </c>
      <c r="BK4" s="88">
        <v>2012</v>
      </c>
      <c r="BL4" s="88">
        <v>2013</v>
      </c>
      <c r="BM4" s="88">
        <v>2014</v>
      </c>
      <c r="BN4" s="88">
        <v>2015</v>
      </c>
      <c r="BO4" s="88">
        <v>2016</v>
      </c>
      <c r="BP4" s="88">
        <v>2017</v>
      </c>
      <c r="BQ4" s="88">
        <v>2018</v>
      </c>
      <c r="BR4" s="88">
        <v>2019</v>
      </c>
      <c r="BS4" s="88">
        <v>2020</v>
      </c>
      <c r="BT4" s="88">
        <v>2021</v>
      </c>
      <c r="BU4" s="87">
        <v>2022</v>
      </c>
      <c r="BV4" s="87">
        <v>2023</v>
      </c>
      <c r="BW4" s="87">
        <v>2024</v>
      </c>
      <c r="BX4" s="86"/>
    </row>
    <row r="5" spans="2:77" s="68" customFormat="1" x14ac:dyDescent="0.25">
      <c r="B5" s="85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3"/>
      <c r="P5" s="83"/>
      <c r="Q5" s="83"/>
      <c r="R5" s="82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</row>
    <row r="6" spans="2:77" s="68" customFormat="1" ht="10.5" customHeight="1" x14ac:dyDescent="0.25">
      <c r="B6" s="81" t="s">
        <v>154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79"/>
      <c r="P6" s="79"/>
      <c r="Q6" s="79"/>
      <c r="R6" s="78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</row>
    <row r="7" spans="2:77" s="68" customFormat="1" x14ac:dyDescent="0.25">
      <c r="B7" s="7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5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</row>
    <row r="8" spans="2:77" s="68" customFormat="1" ht="18" customHeight="1" x14ac:dyDescent="0.25">
      <c r="B8" s="37" t="s">
        <v>153</v>
      </c>
      <c r="C8" s="36">
        <v>0</v>
      </c>
      <c r="D8" s="36">
        <v>5318</v>
      </c>
      <c r="E8" s="36">
        <v>14779</v>
      </c>
      <c r="F8" s="36">
        <v>30127</v>
      </c>
      <c r="G8" s="36">
        <v>0</v>
      </c>
      <c r="H8" s="36">
        <v>3144</v>
      </c>
      <c r="I8" s="36">
        <v>13236</v>
      </c>
      <c r="J8" s="36">
        <v>29193</v>
      </c>
      <c r="K8" s="36">
        <v>6334</v>
      </c>
      <c r="L8" s="36">
        <v>6364</v>
      </c>
      <c r="M8" s="36">
        <v>13696</v>
      </c>
      <c r="N8" s="36">
        <v>34300</v>
      </c>
      <c r="O8" s="36">
        <v>10677</v>
      </c>
      <c r="P8" s="36">
        <v>24586</v>
      </c>
      <c r="Q8" s="36">
        <v>57163</v>
      </c>
      <c r="R8" s="36">
        <v>78686</v>
      </c>
      <c r="S8" s="36">
        <v>30370</v>
      </c>
      <c r="T8" s="36">
        <v>69148</v>
      </c>
      <c r="U8" s="36">
        <v>116717</v>
      </c>
      <c r="V8" s="36">
        <v>135411</v>
      </c>
      <c r="W8" s="36">
        <v>-20235</v>
      </c>
      <c r="X8" s="36">
        <v>-21940</v>
      </c>
      <c r="Y8" s="36">
        <v>-11474</v>
      </c>
      <c r="Z8" s="36">
        <v>-5471</v>
      </c>
      <c r="AA8" s="36">
        <v>-8803</v>
      </c>
      <c r="AB8" s="36">
        <v>-19042</v>
      </c>
      <c r="AC8" s="36">
        <v>-15888</v>
      </c>
      <c r="AD8" s="36">
        <v>-38631</v>
      </c>
      <c r="AE8" s="36">
        <v>-7138</v>
      </c>
      <c r="AF8" s="36">
        <v>-15088</v>
      </c>
      <c r="AG8" s="36">
        <v>-20534</v>
      </c>
      <c r="AH8" s="36">
        <v>-37200</v>
      </c>
      <c r="AI8" s="36">
        <v>-9836</v>
      </c>
      <c r="AJ8" s="36">
        <v>-23554</v>
      </c>
      <c r="AK8" s="36">
        <v>-18752</v>
      </c>
      <c r="AL8" s="36">
        <v>15265</v>
      </c>
      <c r="AM8" s="36">
        <v>7284</v>
      </c>
      <c r="AN8" s="36"/>
      <c r="AO8" s="36">
        <v>25555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>
        <v>30127</v>
      </c>
      <c r="BJ8" s="36">
        <v>29193</v>
      </c>
      <c r="BK8" s="36">
        <v>34300</v>
      </c>
      <c r="BL8" s="36">
        <v>78686</v>
      </c>
      <c r="BM8" s="36">
        <v>135411</v>
      </c>
      <c r="BN8" s="36">
        <v>-5471</v>
      </c>
      <c r="BO8" s="36">
        <v>-38631</v>
      </c>
      <c r="BP8" s="36">
        <v>-37200</v>
      </c>
      <c r="BQ8" s="36">
        <v>15265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/>
    </row>
    <row r="9" spans="2:77" s="68" customFormat="1" ht="18" customHeight="1" x14ac:dyDescent="0.25">
      <c r="B9" s="37" t="s">
        <v>152</v>
      </c>
      <c r="C9" s="36">
        <v>1147</v>
      </c>
      <c r="D9" s="36">
        <v>0</v>
      </c>
      <c r="E9" s="36">
        <v>0</v>
      </c>
      <c r="F9" s="36">
        <v>0</v>
      </c>
      <c r="G9" s="36">
        <v>-3453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564</v>
      </c>
      <c r="AO9" s="36">
        <v>0</v>
      </c>
      <c r="AP9" s="36">
        <v>37572</v>
      </c>
      <c r="AQ9" s="36">
        <v>8749</v>
      </c>
      <c r="AR9" s="36">
        <v>23947</v>
      </c>
      <c r="AS9" s="36">
        <v>46905</v>
      </c>
      <c r="AT9" s="36">
        <v>67650</v>
      </c>
      <c r="AU9" s="36">
        <v>17208</v>
      </c>
      <c r="AV9" s="36">
        <v>29031</v>
      </c>
      <c r="AW9" s="36">
        <v>70164</v>
      </c>
      <c r="AX9" s="36">
        <v>154635</v>
      </c>
      <c r="AY9" s="36">
        <v>93640</v>
      </c>
      <c r="AZ9" s="36">
        <v>153808</v>
      </c>
      <c r="BA9" s="36">
        <v>269456</v>
      </c>
      <c r="BB9" s="36">
        <v>382468</v>
      </c>
      <c r="BC9" s="36">
        <v>51241</v>
      </c>
      <c r="BD9" s="36">
        <v>84599</v>
      </c>
      <c r="BE9" s="36">
        <v>151190</v>
      </c>
      <c r="BF9" s="36">
        <v>245214</v>
      </c>
      <c r="BG9" s="36">
        <v>52156</v>
      </c>
      <c r="BH9" s="36">
        <v>89160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37572</v>
      </c>
      <c r="BS9" s="36">
        <v>67650</v>
      </c>
      <c r="BT9" s="36">
        <v>154635</v>
      </c>
      <c r="BU9" s="36">
        <v>382468</v>
      </c>
      <c r="BV9" s="36">
        <v>245214</v>
      </c>
      <c r="BW9" s="36">
        <v>89160</v>
      </c>
    </row>
    <row r="10" spans="2:77" s="69" customFormat="1" x14ac:dyDescent="0.2">
      <c r="B10" s="71" t="s">
        <v>151</v>
      </c>
      <c r="C10" s="70">
        <v>7995</v>
      </c>
      <c r="D10" s="70">
        <v>12198</v>
      </c>
      <c r="E10" s="70">
        <v>18101</v>
      </c>
      <c r="F10" s="70">
        <v>21114</v>
      </c>
      <c r="G10" s="70">
        <v>6838</v>
      </c>
      <c r="H10" s="70">
        <v>19507</v>
      </c>
      <c r="I10" s="70">
        <v>29062</v>
      </c>
      <c r="J10" s="70">
        <v>31173</v>
      </c>
      <c r="K10" s="70">
        <v>3869</v>
      </c>
      <c r="L10" s="70">
        <v>18549</v>
      </c>
      <c r="M10" s="70">
        <v>26535</v>
      </c>
      <c r="N10" s="70">
        <v>32097</v>
      </c>
      <c r="O10" s="70">
        <v>4980</v>
      </c>
      <c r="P10" s="70">
        <v>11666</v>
      </c>
      <c r="Q10" s="70">
        <v>22469</v>
      </c>
      <c r="R10" s="70">
        <v>33817</v>
      </c>
      <c r="S10" s="70">
        <v>2998</v>
      </c>
      <c r="T10" s="70">
        <v>4829</v>
      </c>
      <c r="U10" s="70">
        <v>8301</v>
      </c>
      <c r="V10" s="70">
        <v>12657</v>
      </c>
      <c r="W10" s="70">
        <v>1591</v>
      </c>
      <c r="X10" s="70">
        <v>2833</v>
      </c>
      <c r="Y10" s="70">
        <v>14204</v>
      </c>
      <c r="Z10" s="70">
        <v>35896</v>
      </c>
      <c r="AA10" s="70">
        <v>-2125</v>
      </c>
      <c r="AB10" s="70">
        <v>1116</v>
      </c>
      <c r="AC10" s="70">
        <v>2544</v>
      </c>
      <c r="AD10" s="70">
        <v>26912</v>
      </c>
      <c r="AE10" s="70">
        <v>-3691</v>
      </c>
      <c r="AF10" s="70">
        <v>-2519</v>
      </c>
      <c r="AG10" s="70">
        <v>10629</v>
      </c>
      <c r="AH10" s="70">
        <v>24529</v>
      </c>
      <c r="AI10" s="70">
        <v>645</v>
      </c>
      <c r="AJ10" s="70">
        <v>7977</v>
      </c>
      <c r="AK10" s="70">
        <v>20069</v>
      </c>
      <c r="AL10" s="70">
        <v>28336</v>
      </c>
      <c r="AM10" s="70">
        <v>6047</v>
      </c>
      <c r="AN10" s="70">
        <v>11027</v>
      </c>
      <c r="AO10" s="70">
        <v>12412</v>
      </c>
      <c r="AP10" s="70">
        <v>41764</v>
      </c>
      <c r="AQ10" s="70">
        <v>9278</v>
      </c>
      <c r="AR10" s="70">
        <v>-4879</v>
      </c>
      <c r="AS10" s="70">
        <v>11411</v>
      </c>
      <c r="AT10" s="70">
        <v>19797</v>
      </c>
      <c r="AU10" s="70">
        <v>19749</v>
      </c>
      <c r="AV10" s="70">
        <v>26341</v>
      </c>
      <c r="AW10" s="70">
        <v>59515</v>
      </c>
      <c r="AX10" s="70">
        <v>99927</v>
      </c>
      <c r="AY10" s="70">
        <v>52512.789999999994</v>
      </c>
      <c r="AZ10" s="70">
        <v>89006</v>
      </c>
      <c r="BA10" s="70">
        <v>140725</v>
      </c>
      <c r="BB10" s="70">
        <v>189650</v>
      </c>
      <c r="BC10" s="70">
        <v>26437</v>
      </c>
      <c r="BD10" s="70">
        <v>40755</v>
      </c>
      <c r="BE10" s="70">
        <v>71786</v>
      </c>
      <c r="BF10" s="70">
        <v>100334</v>
      </c>
      <c r="BG10" s="70">
        <f>SUM(BG11:BG29)</f>
        <v>42764</v>
      </c>
      <c r="BH10" s="70">
        <v>72248</v>
      </c>
      <c r="BI10" s="70">
        <v>21114</v>
      </c>
      <c r="BJ10" s="70">
        <v>31173</v>
      </c>
      <c r="BK10" s="70">
        <v>32097</v>
      </c>
      <c r="BL10" s="70">
        <v>33817</v>
      </c>
      <c r="BM10" s="70">
        <v>12657</v>
      </c>
      <c r="BN10" s="70">
        <v>35896</v>
      </c>
      <c r="BO10" s="70">
        <v>26912</v>
      </c>
      <c r="BP10" s="70">
        <v>24529</v>
      </c>
      <c r="BQ10" s="70">
        <v>28336</v>
      </c>
      <c r="BR10" s="70">
        <v>41764</v>
      </c>
      <c r="BS10" s="70">
        <v>19797</v>
      </c>
      <c r="BT10" s="70">
        <v>99927</v>
      </c>
      <c r="BU10" s="70">
        <v>189650</v>
      </c>
      <c r="BV10" s="70">
        <v>100334</v>
      </c>
      <c r="BW10" s="70">
        <v>72248</v>
      </c>
    </row>
    <row r="11" spans="2:77" x14ac:dyDescent="0.2">
      <c r="B11" s="63" t="s">
        <v>150</v>
      </c>
      <c r="C11" s="67">
        <v>4029</v>
      </c>
      <c r="D11" s="67">
        <v>7039</v>
      </c>
      <c r="E11" s="67">
        <v>10556</v>
      </c>
      <c r="F11" s="67">
        <v>14317</v>
      </c>
      <c r="G11" s="67">
        <v>3676</v>
      </c>
      <c r="H11" s="67">
        <v>7059</v>
      </c>
      <c r="I11" s="67">
        <v>10088</v>
      </c>
      <c r="J11" s="67">
        <v>13328</v>
      </c>
      <c r="K11" s="67">
        <v>3313</v>
      </c>
      <c r="L11" s="67">
        <v>6645</v>
      </c>
      <c r="M11" s="67">
        <v>9944</v>
      </c>
      <c r="N11" s="67">
        <v>14769</v>
      </c>
      <c r="O11" s="67">
        <v>3017</v>
      </c>
      <c r="P11" s="67">
        <v>7765</v>
      </c>
      <c r="Q11" s="67">
        <v>11509</v>
      </c>
      <c r="R11" s="67">
        <v>14179</v>
      </c>
      <c r="S11" s="67">
        <v>4049</v>
      </c>
      <c r="T11" s="67">
        <v>8156</v>
      </c>
      <c r="U11" s="67">
        <v>12647</v>
      </c>
      <c r="V11" s="67">
        <v>17530</v>
      </c>
      <c r="W11" s="67">
        <v>5481</v>
      </c>
      <c r="X11" s="67">
        <v>11097</v>
      </c>
      <c r="Y11" s="67">
        <v>16812</v>
      </c>
      <c r="Z11" s="67">
        <v>25117</v>
      </c>
      <c r="AA11" s="67">
        <v>6595</v>
      </c>
      <c r="AB11" s="67">
        <v>12357</v>
      </c>
      <c r="AC11" s="67">
        <v>18786</v>
      </c>
      <c r="AD11" s="67">
        <v>25312</v>
      </c>
      <c r="AE11" s="67">
        <v>6514</v>
      </c>
      <c r="AF11" s="67">
        <v>13109</v>
      </c>
      <c r="AG11" s="67">
        <v>19860</v>
      </c>
      <c r="AH11" s="67">
        <v>26655</v>
      </c>
      <c r="AI11" s="67">
        <v>6772</v>
      </c>
      <c r="AJ11" s="67">
        <v>13654</v>
      </c>
      <c r="AK11" s="67">
        <v>20467</v>
      </c>
      <c r="AL11" s="67">
        <v>27423</v>
      </c>
      <c r="AM11" s="67">
        <v>6790</v>
      </c>
      <c r="AN11" s="67">
        <v>15983</v>
      </c>
      <c r="AO11" s="67">
        <v>23322</v>
      </c>
      <c r="AP11" s="67">
        <v>30888</v>
      </c>
      <c r="AQ11" s="67">
        <v>7272</v>
      </c>
      <c r="AR11" s="67">
        <v>14400</v>
      </c>
      <c r="AS11" s="67">
        <v>21375</v>
      </c>
      <c r="AT11" s="67">
        <v>28329</v>
      </c>
      <c r="AU11" s="67">
        <v>6897</v>
      </c>
      <c r="AV11" s="67">
        <v>13865</v>
      </c>
      <c r="AW11" s="67">
        <v>20964</v>
      </c>
      <c r="AX11" s="67">
        <v>28296</v>
      </c>
      <c r="AY11" s="67">
        <v>7289.0979999999981</v>
      </c>
      <c r="AZ11" s="67">
        <v>14772</v>
      </c>
      <c r="BA11" s="67">
        <v>22293</v>
      </c>
      <c r="BB11" s="67">
        <v>30110</v>
      </c>
      <c r="BC11" s="67">
        <v>7727</v>
      </c>
      <c r="BD11" s="67">
        <v>16465</v>
      </c>
      <c r="BE11" s="67">
        <v>25538</v>
      </c>
      <c r="BF11" s="67">
        <v>34949</v>
      </c>
      <c r="BG11" s="67">
        <v>9858</v>
      </c>
      <c r="BH11" s="67">
        <v>19756</v>
      </c>
      <c r="BI11" s="67">
        <v>14317</v>
      </c>
      <c r="BJ11" s="67">
        <v>13328</v>
      </c>
      <c r="BK11" s="67">
        <v>14769</v>
      </c>
      <c r="BL11" s="67">
        <v>14179</v>
      </c>
      <c r="BM11" s="67">
        <v>17530</v>
      </c>
      <c r="BN11" s="67">
        <v>25117</v>
      </c>
      <c r="BO11" s="67">
        <v>25312</v>
      </c>
      <c r="BP11" s="67">
        <v>26655</v>
      </c>
      <c r="BQ11" s="67">
        <v>27423</v>
      </c>
      <c r="BR11" s="67">
        <v>30888</v>
      </c>
      <c r="BS11" s="67">
        <v>28329</v>
      </c>
      <c r="BT11" s="67">
        <v>28296</v>
      </c>
      <c r="BU11" s="67">
        <v>30110</v>
      </c>
      <c r="BV11" s="67">
        <v>34949</v>
      </c>
      <c r="BW11" s="67">
        <v>19756</v>
      </c>
      <c r="BX11" s="73"/>
      <c r="BY11" s="73"/>
    </row>
    <row r="12" spans="2:77" x14ac:dyDescent="0.2">
      <c r="B12" s="63" t="s">
        <v>146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-9868</v>
      </c>
      <c r="AO12" s="67">
        <v>-9868</v>
      </c>
      <c r="AP12" s="67">
        <v>-9580</v>
      </c>
      <c r="AQ12" s="67">
        <v>-366</v>
      </c>
      <c r="AR12" s="67">
        <v>3551</v>
      </c>
      <c r="AS12" s="67">
        <v>3258</v>
      </c>
      <c r="AT12" s="67">
        <v>4671</v>
      </c>
      <c r="AU12" s="67">
        <v>882</v>
      </c>
      <c r="AV12" s="67">
        <v>1430</v>
      </c>
      <c r="AW12" s="67">
        <v>280</v>
      </c>
      <c r="AX12" s="67">
        <v>-81</v>
      </c>
      <c r="AY12" s="67">
        <v>1515</v>
      </c>
      <c r="AZ12" s="67">
        <v>2241</v>
      </c>
      <c r="BA12" s="67">
        <v>447</v>
      </c>
      <c r="BB12" s="67">
        <v>-3144</v>
      </c>
      <c r="BC12" s="67">
        <v>-955</v>
      </c>
      <c r="BD12" s="67">
        <v>164</v>
      </c>
      <c r="BE12" s="67">
        <v>-562</v>
      </c>
      <c r="BF12" s="67">
        <v>-1350</v>
      </c>
      <c r="BG12" s="67">
        <v>492</v>
      </c>
      <c r="BH12" s="67">
        <v>577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-9580</v>
      </c>
      <c r="BS12" s="67">
        <v>4671</v>
      </c>
      <c r="BT12" s="67">
        <v>-81</v>
      </c>
      <c r="BU12" s="67">
        <v>-3144</v>
      </c>
      <c r="BV12" s="67">
        <v>-1350</v>
      </c>
      <c r="BW12" s="67">
        <v>577</v>
      </c>
    </row>
    <row r="13" spans="2:77" ht="15" customHeight="1" x14ac:dyDescent="0.2">
      <c r="B13" s="72" t="s">
        <v>145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-2251</v>
      </c>
      <c r="AO13" s="67">
        <v>-2251</v>
      </c>
      <c r="AP13" s="67">
        <v>-1753</v>
      </c>
      <c r="AQ13" s="67">
        <v>61</v>
      </c>
      <c r="AR13" s="67">
        <v>79</v>
      </c>
      <c r="AS13" s="67">
        <v>1155</v>
      </c>
      <c r="AT13" s="67">
        <v>-265</v>
      </c>
      <c r="AU13" s="67">
        <v>1942</v>
      </c>
      <c r="AV13" s="67">
        <v>2318</v>
      </c>
      <c r="AW13" s="67">
        <v>6005</v>
      </c>
      <c r="AX13" s="67">
        <v>291</v>
      </c>
      <c r="AY13" s="67">
        <v>571.69200000000001</v>
      </c>
      <c r="AZ13" s="67">
        <v>1124</v>
      </c>
      <c r="BA13" s="67">
        <v>2748</v>
      </c>
      <c r="BB13" s="67">
        <v>2253</v>
      </c>
      <c r="BC13" s="67">
        <v>204</v>
      </c>
      <c r="BD13" s="67">
        <v>417</v>
      </c>
      <c r="BE13" s="67">
        <v>1886</v>
      </c>
      <c r="BF13" s="67">
        <v>1825</v>
      </c>
      <c r="BG13" s="67">
        <v>386</v>
      </c>
      <c r="BH13" s="67">
        <v>891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-1753</v>
      </c>
      <c r="BS13" s="67">
        <v>-265</v>
      </c>
      <c r="BT13" s="67">
        <v>291</v>
      </c>
      <c r="BU13" s="67">
        <v>2253</v>
      </c>
      <c r="BV13" s="67">
        <v>1825</v>
      </c>
      <c r="BW13" s="67">
        <v>891</v>
      </c>
    </row>
    <row r="14" spans="2:77" x14ac:dyDescent="0.2">
      <c r="B14" s="72" t="s">
        <v>144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-1911</v>
      </c>
      <c r="AO14" s="67">
        <v>-1911</v>
      </c>
      <c r="AP14" s="67">
        <v>-2174</v>
      </c>
      <c r="AQ14" s="67">
        <v>-58</v>
      </c>
      <c r="AR14" s="67">
        <v>-989</v>
      </c>
      <c r="AS14" s="67">
        <v>-332</v>
      </c>
      <c r="AT14" s="67">
        <v>1903</v>
      </c>
      <c r="AU14" s="67">
        <v>686</v>
      </c>
      <c r="AV14" s="67">
        <v>1328</v>
      </c>
      <c r="AW14" s="67">
        <v>2984</v>
      </c>
      <c r="AX14" s="67">
        <v>4372</v>
      </c>
      <c r="AY14" s="67">
        <v>537</v>
      </c>
      <c r="AZ14" s="67">
        <v>292</v>
      </c>
      <c r="BA14" s="67">
        <v>1662</v>
      </c>
      <c r="BB14" s="67">
        <v>6972</v>
      </c>
      <c r="BC14" s="67">
        <v>-527</v>
      </c>
      <c r="BD14" s="67">
        <v>-2659</v>
      </c>
      <c r="BE14" s="67">
        <v>4171</v>
      </c>
      <c r="BF14" s="67">
        <v>7793</v>
      </c>
      <c r="BG14" s="67">
        <v>4652</v>
      </c>
      <c r="BH14" s="67">
        <v>2419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-2174</v>
      </c>
      <c r="BS14" s="67">
        <v>1903</v>
      </c>
      <c r="BT14" s="67">
        <v>4372</v>
      </c>
      <c r="BU14" s="67">
        <v>6972</v>
      </c>
      <c r="BV14" s="67">
        <v>7793</v>
      </c>
      <c r="BW14" s="67">
        <v>2419</v>
      </c>
    </row>
    <row r="15" spans="2:77" x14ac:dyDescent="0.2">
      <c r="B15" s="72" t="s">
        <v>143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-516</v>
      </c>
      <c r="AO15" s="67">
        <v>-517</v>
      </c>
      <c r="AP15" s="67">
        <v>353</v>
      </c>
      <c r="AQ15" s="67">
        <v>268</v>
      </c>
      <c r="AR15" s="67">
        <v>212</v>
      </c>
      <c r="AS15" s="67">
        <v>-148</v>
      </c>
      <c r="AT15" s="67">
        <v>-1128</v>
      </c>
      <c r="AU15" s="67">
        <v>204</v>
      </c>
      <c r="AV15" s="67">
        <v>195</v>
      </c>
      <c r="AW15" s="67">
        <v>293</v>
      </c>
      <c r="AX15" s="67">
        <v>349</v>
      </c>
      <c r="AY15" s="67">
        <v>444</v>
      </c>
      <c r="AZ15" s="67">
        <v>267</v>
      </c>
      <c r="BA15" s="67">
        <v>452</v>
      </c>
      <c r="BB15" s="67">
        <v>198</v>
      </c>
      <c r="BC15" s="67">
        <v>59</v>
      </c>
      <c r="BD15" s="67">
        <v>74</v>
      </c>
      <c r="BE15" s="67">
        <v>1106</v>
      </c>
      <c r="BF15" s="67">
        <v>1710</v>
      </c>
      <c r="BG15" s="67">
        <v>-161</v>
      </c>
      <c r="BH15" s="67">
        <v>-257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353</v>
      </c>
      <c r="BS15" s="67">
        <v>-1128</v>
      </c>
      <c r="BT15" s="67">
        <v>349</v>
      </c>
      <c r="BU15" s="67">
        <v>198</v>
      </c>
      <c r="BV15" s="67">
        <v>1710</v>
      </c>
      <c r="BW15" s="67">
        <v>-257</v>
      </c>
    </row>
    <row r="16" spans="2:77" x14ac:dyDescent="0.2">
      <c r="B16" s="63" t="s">
        <v>142</v>
      </c>
      <c r="C16" s="67">
        <v>704</v>
      </c>
      <c r="D16" s="67">
        <v>674</v>
      </c>
      <c r="E16" s="67">
        <v>648</v>
      </c>
      <c r="F16" s="67">
        <v>-64</v>
      </c>
      <c r="G16" s="67">
        <v>-126</v>
      </c>
      <c r="H16" s="67">
        <v>-446</v>
      </c>
      <c r="I16" s="67">
        <v>1446</v>
      </c>
      <c r="J16" s="67">
        <v>240</v>
      </c>
      <c r="K16" s="67">
        <v>-441</v>
      </c>
      <c r="L16" s="67">
        <v>1177</v>
      </c>
      <c r="M16" s="67">
        <v>1135</v>
      </c>
      <c r="N16" s="67">
        <v>1315</v>
      </c>
      <c r="O16" s="67">
        <v>-255</v>
      </c>
      <c r="P16" s="67">
        <v>-384</v>
      </c>
      <c r="Q16" s="67">
        <v>-1331</v>
      </c>
      <c r="R16" s="67">
        <v>-831</v>
      </c>
      <c r="S16" s="67">
        <v>88</v>
      </c>
      <c r="T16" s="67">
        <v>-480</v>
      </c>
      <c r="U16" s="67">
        <v>1300</v>
      </c>
      <c r="V16" s="67">
        <v>822</v>
      </c>
      <c r="W16" s="67">
        <v>-694</v>
      </c>
      <c r="X16" s="67">
        <v>-975</v>
      </c>
      <c r="Y16" s="67">
        <v>-640</v>
      </c>
      <c r="Z16" s="67">
        <v>-226</v>
      </c>
      <c r="AA16" s="67">
        <v>389</v>
      </c>
      <c r="AB16" s="67">
        <v>-310</v>
      </c>
      <c r="AC16" s="67">
        <v>-433</v>
      </c>
      <c r="AD16" s="67">
        <v>-475</v>
      </c>
      <c r="AE16" s="67">
        <v>-446</v>
      </c>
      <c r="AF16" s="67">
        <v>-430</v>
      </c>
      <c r="AG16" s="67">
        <v>-416</v>
      </c>
      <c r="AH16" s="67">
        <v>-290</v>
      </c>
      <c r="AI16" s="67">
        <v>-63</v>
      </c>
      <c r="AJ16" s="67">
        <v>-1385</v>
      </c>
      <c r="AK16" s="67">
        <v>-1422</v>
      </c>
      <c r="AL16" s="67">
        <v>-1422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/>
      <c r="BI16" s="67">
        <v>-64</v>
      </c>
      <c r="BJ16" s="67">
        <v>240</v>
      </c>
      <c r="BK16" s="67">
        <v>1315</v>
      </c>
      <c r="BL16" s="67">
        <v>-831</v>
      </c>
      <c r="BM16" s="67">
        <v>822</v>
      </c>
      <c r="BN16" s="67">
        <v>-226</v>
      </c>
      <c r="BO16" s="67">
        <v>-475</v>
      </c>
      <c r="BP16" s="67">
        <v>-290</v>
      </c>
      <c r="BQ16" s="67">
        <v>-1422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</row>
    <row r="17" spans="2:75" x14ac:dyDescent="0.2">
      <c r="B17" s="63" t="s">
        <v>149</v>
      </c>
      <c r="C17" s="67">
        <v>333</v>
      </c>
      <c r="D17" s="67">
        <v>-2706</v>
      </c>
      <c r="E17" s="67">
        <v>-5424</v>
      </c>
      <c r="F17" s="67">
        <v>-8400</v>
      </c>
      <c r="G17" s="67">
        <v>-264</v>
      </c>
      <c r="H17" s="67">
        <v>6238</v>
      </c>
      <c r="I17" s="67">
        <v>5244</v>
      </c>
      <c r="J17" s="67">
        <v>671</v>
      </c>
      <c r="K17" s="67">
        <v>-3659</v>
      </c>
      <c r="L17" s="67">
        <v>-101</v>
      </c>
      <c r="M17" s="67">
        <v>478</v>
      </c>
      <c r="N17" s="67">
        <v>-1774</v>
      </c>
      <c r="O17" s="67">
        <v>-121</v>
      </c>
      <c r="P17" s="67">
        <v>-790</v>
      </c>
      <c r="Q17" s="67">
        <v>4801</v>
      </c>
      <c r="R17" s="67">
        <v>10006</v>
      </c>
      <c r="S17" s="67">
        <v>-3894</v>
      </c>
      <c r="T17" s="67">
        <v>-2118</v>
      </c>
      <c r="U17" s="67">
        <v>-1909</v>
      </c>
      <c r="V17" s="67">
        <v>-3440</v>
      </c>
      <c r="W17" s="67">
        <v>-947</v>
      </c>
      <c r="X17" s="67">
        <v>-2916</v>
      </c>
      <c r="Y17" s="67">
        <v>2803</v>
      </c>
      <c r="Z17" s="67">
        <v>12127</v>
      </c>
      <c r="AA17" s="67">
        <v>-7874</v>
      </c>
      <c r="AB17" s="67">
        <v>-8091</v>
      </c>
      <c r="AC17" s="67">
        <v>-10684</v>
      </c>
      <c r="AD17" s="67">
        <v>10087</v>
      </c>
      <c r="AE17" s="67">
        <v>-8052</v>
      </c>
      <c r="AF17" s="67">
        <v>-13542</v>
      </c>
      <c r="AG17" s="67">
        <v>-7520</v>
      </c>
      <c r="AH17" s="67">
        <v>179</v>
      </c>
      <c r="AI17" s="67">
        <v>-5377</v>
      </c>
      <c r="AJ17" s="67">
        <v>-5703</v>
      </c>
      <c r="AK17" s="67">
        <v>-86</v>
      </c>
      <c r="AL17" s="67">
        <v>1263</v>
      </c>
      <c r="AM17" s="67">
        <v>-5358</v>
      </c>
      <c r="AN17" s="67">
        <v>-3290</v>
      </c>
      <c r="AO17" s="67">
        <v>-3055</v>
      </c>
      <c r="AP17" s="67">
        <v>6644</v>
      </c>
      <c r="AQ17" s="67">
        <v>-2415</v>
      </c>
      <c r="AR17" s="67">
        <v>-2915</v>
      </c>
      <c r="AS17" s="67">
        <v>-2828</v>
      </c>
      <c r="AT17" s="67">
        <v>-3130</v>
      </c>
      <c r="AU17" s="67">
        <v>-812</v>
      </c>
      <c r="AV17" s="67">
        <v>-1234</v>
      </c>
      <c r="AW17" s="67">
        <v>2498</v>
      </c>
      <c r="AX17" s="67">
        <v>11637</v>
      </c>
      <c r="AY17" s="67">
        <v>418</v>
      </c>
      <c r="AZ17" s="67"/>
      <c r="BA17" s="67">
        <v>0</v>
      </c>
      <c r="BB17" s="67">
        <v>9429</v>
      </c>
      <c r="BC17" s="67">
        <v>-3411</v>
      </c>
      <c r="BD17" s="67">
        <v>-10076</v>
      </c>
      <c r="BE17" s="67">
        <v>-12149</v>
      </c>
      <c r="BF17" s="67">
        <v>-10521</v>
      </c>
      <c r="BG17" s="67">
        <v>392</v>
      </c>
      <c r="BH17" s="67">
        <v>352</v>
      </c>
      <c r="BI17" s="67">
        <v>-8400</v>
      </c>
      <c r="BJ17" s="67">
        <v>671</v>
      </c>
      <c r="BK17" s="67">
        <v>-1774</v>
      </c>
      <c r="BL17" s="67">
        <v>10006</v>
      </c>
      <c r="BM17" s="67">
        <v>-3440</v>
      </c>
      <c r="BN17" s="67">
        <v>12127</v>
      </c>
      <c r="BO17" s="67">
        <v>10087</v>
      </c>
      <c r="BP17" s="67">
        <v>179</v>
      </c>
      <c r="BQ17" s="67">
        <v>1263</v>
      </c>
      <c r="BR17" s="67">
        <v>6644</v>
      </c>
      <c r="BS17" s="67">
        <v>-3130</v>
      </c>
      <c r="BT17" s="67">
        <v>11637</v>
      </c>
      <c r="BU17" s="67">
        <v>9429</v>
      </c>
      <c r="BV17" s="67">
        <v>-10521</v>
      </c>
      <c r="BW17" s="67">
        <v>352</v>
      </c>
    </row>
    <row r="18" spans="2:75" x14ac:dyDescent="0.2">
      <c r="B18" s="63" t="s">
        <v>148</v>
      </c>
      <c r="C18" s="67">
        <v>0</v>
      </c>
      <c r="D18" s="67">
        <v>3</v>
      </c>
      <c r="E18" s="67">
        <v>2145</v>
      </c>
      <c r="F18" s="67">
        <v>2145</v>
      </c>
      <c r="G18" s="67">
        <v>0</v>
      </c>
      <c r="H18" s="67">
        <v>1</v>
      </c>
      <c r="I18" s="67">
        <v>421</v>
      </c>
      <c r="J18" s="67">
        <v>410</v>
      </c>
      <c r="K18" s="67">
        <v>272</v>
      </c>
      <c r="L18" s="67">
        <v>1755</v>
      </c>
      <c r="M18" s="67">
        <v>2136</v>
      </c>
      <c r="N18" s="67">
        <v>1316</v>
      </c>
      <c r="O18" s="67">
        <v>0</v>
      </c>
      <c r="P18" s="67">
        <v>0</v>
      </c>
      <c r="Q18" s="67">
        <v>44</v>
      </c>
      <c r="R18" s="67">
        <v>934</v>
      </c>
      <c r="S18" s="67">
        <v>5</v>
      </c>
      <c r="T18" s="67">
        <v>4</v>
      </c>
      <c r="U18" s="67">
        <v>157</v>
      </c>
      <c r="V18" s="67">
        <v>3718</v>
      </c>
      <c r="W18" s="67">
        <v>0</v>
      </c>
      <c r="X18" s="67">
        <v>557</v>
      </c>
      <c r="Y18" s="67">
        <v>842</v>
      </c>
      <c r="Z18" s="67">
        <v>874</v>
      </c>
      <c r="AA18" s="67">
        <v>385</v>
      </c>
      <c r="AB18" s="67">
        <v>423</v>
      </c>
      <c r="AC18" s="67">
        <v>509</v>
      </c>
      <c r="AD18" s="67">
        <v>509</v>
      </c>
      <c r="AE18" s="67">
        <v>128</v>
      </c>
      <c r="AF18" s="67">
        <v>700</v>
      </c>
      <c r="AG18" s="67">
        <v>816</v>
      </c>
      <c r="AH18" s="67">
        <v>940</v>
      </c>
      <c r="AI18" s="67">
        <v>0</v>
      </c>
      <c r="AJ18" s="67">
        <v>35</v>
      </c>
      <c r="AK18" s="67">
        <v>35</v>
      </c>
      <c r="AL18" s="67">
        <v>39</v>
      </c>
      <c r="AM18" s="67">
        <v>4509</v>
      </c>
      <c r="AN18" s="67">
        <v>4683</v>
      </c>
      <c r="AO18" s="67">
        <v>4508</v>
      </c>
      <c r="AP18" s="67">
        <v>6286</v>
      </c>
      <c r="AQ18" s="67">
        <v>59</v>
      </c>
      <c r="AR18" s="67">
        <v>0</v>
      </c>
      <c r="AS18" s="67">
        <v>0</v>
      </c>
      <c r="AT18" s="67">
        <v>864</v>
      </c>
      <c r="AU18" s="67">
        <v>1332</v>
      </c>
      <c r="AV18" s="67">
        <v>0</v>
      </c>
      <c r="AW18" s="67">
        <v>0</v>
      </c>
      <c r="AX18" s="67">
        <v>3020</v>
      </c>
      <c r="AY18" s="67">
        <v>0</v>
      </c>
      <c r="AZ18" s="67">
        <v>1092</v>
      </c>
      <c r="BA18" s="67">
        <v>1832</v>
      </c>
      <c r="BB18" s="67">
        <v>1663</v>
      </c>
      <c r="BC18" s="67">
        <v>2</v>
      </c>
      <c r="BD18" s="67">
        <v>2</v>
      </c>
      <c r="BE18" s="67">
        <v>-61</v>
      </c>
      <c r="BF18" s="67">
        <v>-895</v>
      </c>
      <c r="BG18" s="67">
        <v>151</v>
      </c>
      <c r="BH18" s="67">
        <v>1432</v>
      </c>
      <c r="BI18" s="67">
        <v>2145</v>
      </c>
      <c r="BJ18" s="67">
        <v>410</v>
      </c>
      <c r="BK18" s="67">
        <v>1316</v>
      </c>
      <c r="BL18" s="67">
        <v>934</v>
      </c>
      <c r="BM18" s="67">
        <v>3718</v>
      </c>
      <c r="BN18" s="67">
        <v>874</v>
      </c>
      <c r="BO18" s="67">
        <v>509</v>
      </c>
      <c r="BP18" s="67">
        <v>940</v>
      </c>
      <c r="BQ18" s="67">
        <v>39</v>
      </c>
      <c r="BR18" s="67">
        <v>6286</v>
      </c>
      <c r="BS18" s="67">
        <v>864</v>
      </c>
      <c r="BT18" s="67">
        <v>3020</v>
      </c>
      <c r="BU18" s="67">
        <v>1663</v>
      </c>
      <c r="BV18" s="67">
        <v>-895</v>
      </c>
      <c r="BW18" s="67">
        <v>1432</v>
      </c>
    </row>
    <row r="19" spans="2:75" x14ac:dyDescent="0.2">
      <c r="B19" s="63" t="s">
        <v>147</v>
      </c>
      <c r="C19" s="67">
        <v>0</v>
      </c>
      <c r="D19" s="67">
        <v>-7</v>
      </c>
      <c r="E19" s="67">
        <v>-7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-13</v>
      </c>
      <c r="N19" s="67">
        <v>-13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/>
      <c r="BA19" s="67">
        <v>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/>
      <c r="BI19" s="67">
        <v>0</v>
      </c>
      <c r="BJ19" s="67">
        <v>0</v>
      </c>
      <c r="BK19" s="67">
        <v>-13</v>
      </c>
      <c r="BL19" s="67"/>
      <c r="BM19" s="67"/>
      <c r="BN19" s="67"/>
      <c r="BO19" s="67"/>
      <c r="BP19" s="67"/>
      <c r="BQ19" s="67"/>
      <c r="BR19" s="67"/>
      <c r="BS19" s="67"/>
      <c r="BT19" s="67">
        <v>0</v>
      </c>
      <c r="BU19" s="67">
        <v>0</v>
      </c>
      <c r="BV19" s="67">
        <v>0</v>
      </c>
      <c r="BW19" s="67">
        <v>0</v>
      </c>
    </row>
    <row r="20" spans="2:75" x14ac:dyDescent="0.2">
      <c r="B20" s="72" t="s">
        <v>137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2184</v>
      </c>
      <c r="AP20" s="67">
        <v>310</v>
      </c>
      <c r="AQ20" s="67">
        <v>235</v>
      </c>
      <c r="AR20" s="67">
        <v>-8356</v>
      </c>
      <c r="AS20" s="67">
        <v>-7126</v>
      </c>
      <c r="AT20" s="67">
        <v>73</v>
      </c>
      <c r="AU20" s="67">
        <v>48</v>
      </c>
      <c r="AV20" s="67">
        <v>-2176</v>
      </c>
      <c r="AW20" s="67">
        <v>-1172</v>
      </c>
      <c r="AX20" s="67">
        <v>-283</v>
      </c>
      <c r="AY20" s="67">
        <v>1195</v>
      </c>
      <c r="AZ20" s="67">
        <v>1849</v>
      </c>
      <c r="BA20" s="67">
        <v>6211</v>
      </c>
      <c r="BB20" s="67">
        <v>4905</v>
      </c>
      <c r="BC20" s="67">
        <v>2802</v>
      </c>
      <c r="BD20" s="67">
        <v>4556</v>
      </c>
      <c r="BE20" s="67">
        <v>4425</v>
      </c>
      <c r="BF20" s="67">
        <v>6321</v>
      </c>
      <c r="BG20" s="67">
        <v>-872</v>
      </c>
      <c r="BH20" s="67">
        <v>1586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310</v>
      </c>
      <c r="BS20" s="67">
        <v>73</v>
      </c>
      <c r="BT20" s="67">
        <v>-283</v>
      </c>
      <c r="BU20" s="67">
        <v>4905</v>
      </c>
      <c r="BV20" s="67">
        <v>6321</v>
      </c>
      <c r="BW20" s="67">
        <v>1586</v>
      </c>
    </row>
    <row r="21" spans="2:75" ht="13.5" customHeight="1" x14ac:dyDescent="0.2">
      <c r="B21" s="63" t="s">
        <v>141</v>
      </c>
      <c r="C21" s="67">
        <v>4009</v>
      </c>
      <c r="D21" s="67">
        <v>8044</v>
      </c>
      <c r="E21" s="67">
        <v>11491</v>
      </c>
      <c r="F21" s="67">
        <v>15348</v>
      </c>
      <c r="G21" s="67">
        <v>3552</v>
      </c>
      <c r="H21" s="67">
        <v>6655</v>
      </c>
      <c r="I21" s="67">
        <v>11863</v>
      </c>
      <c r="J21" s="67">
        <v>16524</v>
      </c>
      <c r="K21" s="67">
        <v>4384</v>
      </c>
      <c r="L21" s="67">
        <v>9073</v>
      </c>
      <c r="M21" s="67">
        <v>12855</v>
      </c>
      <c r="N21" s="67">
        <v>16484</v>
      </c>
      <c r="O21" s="67">
        <v>2339</v>
      </c>
      <c r="P21" s="67">
        <v>5075</v>
      </c>
      <c r="Q21" s="67">
        <v>7446</v>
      </c>
      <c r="R21" s="67">
        <v>9529</v>
      </c>
      <c r="S21" s="67">
        <v>2750</v>
      </c>
      <c r="T21" s="67">
        <v>4420</v>
      </c>
      <c r="U21" s="67">
        <v>5228</v>
      </c>
      <c r="V21" s="67">
        <v>8934</v>
      </c>
      <c r="W21" s="67">
        <v>1561</v>
      </c>
      <c r="X21" s="67">
        <v>989</v>
      </c>
      <c r="Y21" s="67">
        <v>2476</v>
      </c>
      <c r="Z21" s="67">
        <v>9561</v>
      </c>
      <c r="AA21" s="67">
        <v>1831</v>
      </c>
      <c r="AB21" s="67">
        <v>3653</v>
      </c>
      <c r="AC21" s="67">
        <v>5913</v>
      </c>
      <c r="AD21" s="67">
        <v>8264</v>
      </c>
      <c r="AE21" s="67">
        <v>2431</v>
      </c>
      <c r="AF21" s="67">
        <v>4424</v>
      </c>
      <c r="AG21" s="67">
        <v>6436</v>
      </c>
      <c r="AH21" s="67">
        <v>8381</v>
      </c>
      <c r="AI21" s="67">
        <v>1235</v>
      </c>
      <c r="AJ21" s="67">
        <v>4322</v>
      </c>
      <c r="AK21" s="67">
        <v>5316</v>
      </c>
      <c r="AL21" s="67">
        <v>6261</v>
      </c>
      <c r="AM21" s="67">
        <v>906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/>
      <c r="BI21" s="67">
        <v>15348</v>
      </c>
      <c r="BJ21" s="67">
        <v>16524</v>
      </c>
      <c r="BK21" s="67">
        <v>16484</v>
      </c>
      <c r="BL21" s="67">
        <v>9529</v>
      </c>
      <c r="BM21" s="67">
        <v>8934</v>
      </c>
      <c r="BN21" s="67">
        <v>9561</v>
      </c>
      <c r="BO21" s="67">
        <v>8264</v>
      </c>
      <c r="BP21" s="67">
        <v>8381</v>
      </c>
      <c r="BQ21" s="67">
        <v>6261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</row>
    <row r="22" spans="2:75" x14ac:dyDescent="0.2">
      <c r="B22" s="63" t="s">
        <v>140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-22651</v>
      </c>
      <c r="AS22" s="67">
        <v>-22651</v>
      </c>
      <c r="AT22" s="67">
        <v>-33033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/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-33033</v>
      </c>
      <c r="BT22" s="67">
        <v>0</v>
      </c>
      <c r="BU22" s="67">
        <v>0</v>
      </c>
      <c r="BV22" s="67">
        <v>0</v>
      </c>
      <c r="BW22" s="67">
        <v>0</v>
      </c>
    </row>
    <row r="23" spans="2:75" x14ac:dyDescent="0.2">
      <c r="B23" s="63" t="s">
        <v>139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1292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/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</row>
    <row r="24" spans="2:75" x14ac:dyDescent="0.2">
      <c r="B24" s="63" t="s">
        <v>138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-5153</v>
      </c>
      <c r="U24" s="67">
        <v>-9272</v>
      </c>
      <c r="V24" s="67">
        <v>-15212</v>
      </c>
      <c r="W24" s="67">
        <v>-3966</v>
      </c>
      <c r="X24" s="67">
        <v>-6230</v>
      </c>
      <c r="Y24" s="67">
        <v>-8718</v>
      </c>
      <c r="Z24" s="67">
        <v>-12425</v>
      </c>
      <c r="AA24" s="67">
        <v>-3691</v>
      </c>
      <c r="AB24" s="67">
        <v>-7394</v>
      </c>
      <c r="AC24" s="67">
        <v>-12265</v>
      </c>
      <c r="AD24" s="67">
        <v>-17744</v>
      </c>
      <c r="AE24" s="67">
        <v>-4505</v>
      </c>
      <c r="AF24" s="67">
        <v>-7256</v>
      </c>
      <c r="AG24" s="67">
        <v>-9160</v>
      </c>
      <c r="AH24" s="67">
        <v>-12090</v>
      </c>
      <c r="AI24" s="67">
        <v>-1370</v>
      </c>
      <c r="AJ24" s="67">
        <v>-2946</v>
      </c>
      <c r="AK24" s="67">
        <v>-4241</v>
      </c>
      <c r="AL24" s="67">
        <v>-5228</v>
      </c>
      <c r="AM24" s="67">
        <v>-800</v>
      </c>
      <c r="AN24" s="67">
        <v>-546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/>
      <c r="BI24" s="67">
        <v>0</v>
      </c>
      <c r="BJ24" s="67">
        <v>0</v>
      </c>
      <c r="BK24" s="67">
        <v>0</v>
      </c>
      <c r="BL24" s="67">
        <v>0</v>
      </c>
      <c r="BM24" s="67">
        <v>-15212</v>
      </c>
      <c r="BN24" s="67">
        <v>-12425</v>
      </c>
      <c r="BO24" s="67">
        <v>-17744</v>
      </c>
      <c r="BP24" s="67">
        <v>-12090</v>
      </c>
      <c r="BQ24" s="67">
        <v>-5228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</row>
    <row r="25" spans="2:75" x14ac:dyDescent="0.2">
      <c r="B25" s="72" t="s">
        <v>136</v>
      </c>
      <c r="C25" s="67">
        <v>-252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/>
      <c r="AU25" s="67"/>
      <c r="AV25" s="67"/>
      <c r="AW25" s="67"/>
      <c r="AX25" s="67"/>
      <c r="AY25" s="67">
        <v>0</v>
      </c>
      <c r="AZ25" s="67">
        <v>0</v>
      </c>
      <c r="BA25" s="67">
        <v>0</v>
      </c>
      <c r="BB25" s="67"/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/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</row>
    <row r="26" spans="2:75" x14ac:dyDescent="0.2">
      <c r="B26" s="63" t="s">
        <v>135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150</v>
      </c>
      <c r="V26" s="67">
        <v>305</v>
      </c>
      <c r="W26" s="67">
        <v>156</v>
      </c>
      <c r="X26" s="67">
        <v>311</v>
      </c>
      <c r="Y26" s="67">
        <v>629</v>
      </c>
      <c r="Z26" s="67">
        <v>868</v>
      </c>
      <c r="AA26" s="67">
        <v>240</v>
      </c>
      <c r="AB26" s="67">
        <v>478</v>
      </c>
      <c r="AC26" s="67">
        <v>718</v>
      </c>
      <c r="AD26" s="67">
        <v>959</v>
      </c>
      <c r="AE26" s="67">
        <v>239</v>
      </c>
      <c r="AF26" s="67">
        <v>476</v>
      </c>
      <c r="AG26" s="67">
        <v>613</v>
      </c>
      <c r="AH26" s="67">
        <v>754</v>
      </c>
      <c r="AI26" s="67">
        <v>-552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/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/>
      <c r="BI26" s="67">
        <v>0</v>
      </c>
      <c r="BJ26" s="67">
        <v>0</v>
      </c>
      <c r="BK26" s="67">
        <v>0</v>
      </c>
      <c r="BL26" s="67">
        <v>0</v>
      </c>
      <c r="BM26" s="67">
        <v>305</v>
      </c>
      <c r="BN26" s="67">
        <v>868</v>
      </c>
      <c r="BO26" s="67">
        <v>959</v>
      </c>
      <c r="BP26" s="67">
        <v>754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</row>
    <row r="27" spans="2:75" x14ac:dyDescent="0.2">
      <c r="B27" s="63" t="s">
        <v>134</v>
      </c>
      <c r="C27" s="67">
        <v>-828</v>
      </c>
      <c r="D27" s="67">
        <v>-849</v>
      </c>
      <c r="E27" s="67">
        <v>-1308</v>
      </c>
      <c r="F27" s="67">
        <v>-2232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  <c r="AW27" s="67"/>
      <c r="AX27" s="67"/>
      <c r="AY27" s="67">
        <v>0</v>
      </c>
      <c r="AZ27" s="67">
        <v>0</v>
      </c>
      <c r="BA27" s="67">
        <v>0</v>
      </c>
      <c r="BB27" s="67"/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/>
      <c r="BI27" s="67">
        <v>-2232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</row>
    <row r="28" spans="2:75" x14ac:dyDescent="0.2">
      <c r="B28" s="72" t="s">
        <v>133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385</v>
      </c>
      <c r="AO28" s="67">
        <v>737</v>
      </c>
      <c r="AP28" s="67">
        <v>4208</v>
      </c>
      <c r="AQ28" s="67">
        <v>232</v>
      </c>
      <c r="AR28" s="67">
        <v>6733</v>
      </c>
      <c r="AS28" s="67">
        <v>11866</v>
      </c>
      <c r="AT28" s="67">
        <v>16355</v>
      </c>
      <c r="AU28" s="67">
        <v>3411</v>
      </c>
      <c r="AV28" s="67">
        <v>5124</v>
      </c>
      <c r="AW28" s="67">
        <v>20686</v>
      </c>
      <c r="AX28" s="67">
        <v>41421</v>
      </c>
      <c r="AY28" s="67">
        <v>28940</v>
      </c>
      <c r="AZ28" s="67">
        <v>49765</v>
      </c>
      <c r="BA28" s="67">
        <v>78822</v>
      </c>
      <c r="BB28" s="67">
        <v>112342</v>
      </c>
      <c r="BC28" s="67">
        <v>9497</v>
      </c>
      <c r="BD28" s="67">
        <v>18618</v>
      </c>
      <c r="BE28" s="67">
        <v>35331</v>
      </c>
      <c r="BF28" s="67">
        <v>54595</v>
      </c>
      <c r="BG28" s="67">
        <v>16316</v>
      </c>
      <c r="BH28" s="67">
        <v>28936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4208</v>
      </c>
      <c r="BS28" s="67">
        <v>16355</v>
      </c>
      <c r="BT28" s="67">
        <v>41421</v>
      </c>
      <c r="BU28" s="67">
        <v>112342</v>
      </c>
      <c r="BV28" s="67">
        <v>54595</v>
      </c>
      <c r="BW28" s="67">
        <v>28936</v>
      </c>
    </row>
    <row r="29" spans="2:75" x14ac:dyDescent="0.2">
      <c r="B29" s="72" t="s">
        <v>132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8358</v>
      </c>
      <c r="AO29" s="67">
        <v>8355</v>
      </c>
      <c r="AP29" s="67">
        <v>6582</v>
      </c>
      <c r="AQ29" s="67">
        <v>3990</v>
      </c>
      <c r="AR29" s="67">
        <v>5057</v>
      </c>
      <c r="AS29" s="67">
        <v>6842</v>
      </c>
      <c r="AT29" s="67">
        <v>5158</v>
      </c>
      <c r="AU29" s="67">
        <v>5159</v>
      </c>
      <c r="AV29" s="67">
        <v>5491</v>
      </c>
      <c r="AW29" s="67">
        <v>5685</v>
      </c>
      <c r="AX29" s="67">
        <v>10905</v>
      </c>
      <c r="AY29" s="67">
        <v>11603</v>
      </c>
      <c r="AZ29" s="67">
        <v>17604</v>
      </c>
      <c r="BA29" s="67">
        <v>26258</v>
      </c>
      <c r="BB29" s="67">
        <v>24922</v>
      </c>
      <c r="BC29" s="67">
        <v>11039</v>
      </c>
      <c r="BD29" s="67">
        <v>13194</v>
      </c>
      <c r="BE29" s="67">
        <v>12101</v>
      </c>
      <c r="BF29" s="67">
        <v>5907</v>
      </c>
      <c r="BG29" s="67">
        <v>11550</v>
      </c>
      <c r="BH29" s="67">
        <v>16556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6582</v>
      </c>
      <c r="BS29" s="67">
        <v>5158</v>
      </c>
      <c r="BT29" s="67">
        <v>10905</v>
      </c>
      <c r="BU29" s="67">
        <v>24922</v>
      </c>
      <c r="BV29" s="67">
        <v>5907</v>
      </c>
      <c r="BW29" s="67">
        <v>16556</v>
      </c>
    </row>
    <row r="30" spans="2:75" s="69" customFormat="1" x14ac:dyDescent="0.2">
      <c r="B30" s="71" t="s">
        <v>131</v>
      </c>
      <c r="C30" s="70">
        <v>-4915</v>
      </c>
      <c r="D30" s="70">
        <v>-19319</v>
      </c>
      <c r="E30" s="70">
        <v>-15335</v>
      </c>
      <c r="F30" s="70">
        <v>19751</v>
      </c>
      <c r="G30" s="70">
        <v>5198</v>
      </c>
      <c r="H30" s="70">
        <v>-3226</v>
      </c>
      <c r="I30" s="70">
        <v>-31505</v>
      </c>
      <c r="J30" s="70">
        <v>-30680</v>
      </c>
      <c r="K30" s="70">
        <v>15708</v>
      </c>
      <c r="L30" s="70">
        <v>291</v>
      </c>
      <c r="M30" s="70">
        <v>486</v>
      </c>
      <c r="N30" s="70">
        <v>4904</v>
      </c>
      <c r="O30" s="70">
        <v>-7975</v>
      </c>
      <c r="P30" s="70">
        <v>-27482</v>
      </c>
      <c r="Q30" s="70">
        <v>-38203</v>
      </c>
      <c r="R30" s="70">
        <v>-76727</v>
      </c>
      <c r="S30" s="70">
        <v>-37465</v>
      </c>
      <c r="T30" s="70">
        <v>-28075</v>
      </c>
      <c r="U30" s="70">
        <v>-79612</v>
      </c>
      <c r="V30" s="70">
        <v>-62629</v>
      </c>
      <c r="W30" s="70">
        <v>-18951</v>
      </c>
      <c r="X30" s="70">
        <v>-16821</v>
      </c>
      <c r="Y30" s="70">
        <v>-3655</v>
      </c>
      <c r="Z30" s="70">
        <v>8692</v>
      </c>
      <c r="AA30" s="70">
        <v>55136</v>
      </c>
      <c r="AB30" s="70">
        <v>86511</v>
      </c>
      <c r="AC30" s="70">
        <v>105590</v>
      </c>
      <c r="AD30" s="70">
        <v>102164</v>
      </c>
      <c r="AE30" s="70">
        <v>4167</v>
      </c>
      <c r="AF30" s="70">
        <v>-28949</v>
      </c>
      <c r="AG30" s="70">
        <v>-44966</v>
      </c>
      <c r="AH30" s="70">
        <v>-17946</v>
      </c>
      <c r="AI30" s="70">
        <v>32078</v>
      </c>
      <c r="AJ30" s="70">
        <v>20744</v>
      </c>
      <c r="AK30" s="70">
        <v>-16209</v>
      </c>
      <c r="AL30" s="70">
        <v>-49295</v>
      </c>
      <c r="AM30" s="70">
        <v>15893</v>
      </c>
      <c r="AN30" s="70">
        <v>15482</v>
      </c>
      <c r="AO30" s="70">
        <v>7318</v>
      </c>
      <c r="AP30" s="70">
        <v>18598</v>
      </c>
      <c r="AQ30" s="70">
        <v>7113</v>
      </c>
      <c r="AR30" s="70">
        <v>30551</v>
      </c>
      <c r="AS30" s="70">
        <v>-10654</v>
      </c>
      <c r="AT30" s="70">
        <v>-46430</v>
      </c>
      <c r="AU30" s="70">
        <v>-40833</v>
      </c>
      <c r="AV30" s="70">
        <v>-83562</v>
      </c>
      <c r="AW30" s="70">
        <v>-242540</v>
      </c>
      <c r="AX30" s="70">
        <v>-234577</v>
      </c>
      <c r="AY30" s="70">
        <v>-5088.6919999999991</v>
      </c>
      <c r="AZ30" s="70">
        <v>-104095</v>
      </c>
      <c r="BA30" s="70">
        <v>-151275</v>
      </c>
      <c r="BB30" s="70">
        <v>-48153</v>
      </c>
      <c r="BC30" s="70">
        <v>54759</v>
      </c>
      <c r="BD30" s="70">
        <v>110163</v>
      </c>
      <c r="BE30" s="70">
        <v>15983</v>
      </c>
      <c r="BF30" s="70">
        <v>-15034</v>
      </c>
      <c r="BG30" s="70">
        <f>+SUM(BG31:BG35)</f>
        <v>39939</v>
      </c>
      <c r="BH30" s="70">
        <v>123392</v>
      </c>
      <c r="BI30" s="70">
        <v>19751</v>
      </c>
      <c r="BJ30" s="70">
        <v>-30680</v>
      </c>
      <c r="BK30" s="70">
        <v>4904</v>
      </c>
      <c r="BL30" s="70">
        <v>-76727</v>
      </c>
      <c r="BM30" s="70">
        <v>-62629</v>
      </c>
      <c r="BN30" s="70">
        <v>8692</v>
      </c>
      <c r="BO30" s="70">
        <v>102164</v>
      </c>
      <c r="BP30" s="70">
        <v>-17946</v>
      </c>
      <c r="BQ30" s="70">
        <v>-49295</v>
      </c>
      <c r="BR30" s="70">
        <v>18598</v>
      </c>
      <c r="BS30" s="70">
        <v>-46430</v>
      </c>
      <c r="BT30" s="70">
        <v>-234577</v>
      </c>
      <c r="BU30" s="70">
        <v>-48153</v>
      </c>
      <c r="BV30" s="70">
        <v>-15034</v>
      </c>
      <c r="BW30" s="70">
        <v>123392</v>
      </c>
    </row>
    <row r="31" spans="2:75" x14ac:dyDescent="0.2">
      <c r="B31" s="63" t="s">
        <v>130</v>
      </c>
      <c r="C31" s="67">
        <v>7932</v>
      </c>
      <c r="D31" s="67">
        <v>-2450</v>
      </c>
      <c r="E31" s="67">
        <v>9678</v>
      </c>
      <c r="F31" s="67">
        <v>21213</v>
      </c>
      <c r="G31" s="67">
        <v>16819</v>
      </c>
      <c r="H31" s="67">
        <v>3720</v>
      </c>
      <c r="I31" s="67">
        <v>-22625</v>
      </c>
      <c r="J31" s="67">
        <v>-17948</v>
      </c>
      <c r="K31" s="67">
        <v>6151</v>
      </c>
      <c r="L31" s="67">
        <v>5061</v>
      </c>
      <c r="M31" s="67">
        <v>20172</v>
      </c>
      <c r="N31" s="67">
        <v>1376</v>
      </c>
      <c r="O31" s="67">
        <v>-12553</v>
      </c>
      <c r="P31" s="67">
        <v>-2551</v>
      </c>
      <c r="Q31" s="67">
        <v>-9080</v>
      </c>
      <c r="R31" s="67">
        <v>4779</v>
      </c>
      <c r="S31" s="67">
        <v>5305</v>
      </c>
      <c r="T31" s="67">
        <v>16088</v>
      </c>
      <c r="U31" s="67">
        <v>-41663</v>
      </c>
      <c r="V31" s="67">
        <v>-45465</v>
      </c>
      <c r="W31" s="67">
        <v>16292</v>
      </c>
      <c r="X31" s="67">
        <v>19221</v>
      </c>
      <c r="Y31" s="67">
        <v>2520</v>
      </c>
      <c r="Z31" s="67">
        <v>-35129</v>
      </c>
      <c r="AA31" s="67">
        <v>39074</v>
      </c>
      <c r="AB31" s="67">
        <v>66359</v>
      </c>
      <c r="AC31" s="67">
        <v>74673</v>
      </c>
      <c r="AD31" s="67">
        <v>56533</v>
      </c>
      <c r="AE31" s="67">
        <v>29933</v>
      </c>
      <c r="AF31" s="67">
        <v>17830</v>
      </c>
      <c r="AG31" s="67">
        <v>8815</v>
      </c>
      <c r="AH31" s="67">
        <v>14145</v>
      </c>
      <c r="AI31" s="67">
        <v>25903</v>
      </c>
      <c r="AJ31" s="67">
        <v>37124</v>
      </c>
      <c r="AK31" s="67">
        <v>26311</v>
      </c>
      <c r="AL31" s="67">
        <v>-1966</v>
      </c>
      <c r="AM31" s="67">
        <v>16132</v>
      </c>
      <c r="AN31" s="67">
        <v>4918</v>
      </c>
      <c r="AO31" s="67">
        <v>-8215</v>
      </c>
      <c r="AP31" s="67">
        <v>-12018</v>
      </c>
      <c r="AQ31" s="67">
        <v>746</v>
      </c>
      <c r="AR31" s="67">
        <v>27192</v>
      </c>
      <c r="AS31" s="67">
        <v>9449</v>
      </c>
      <c r="AT31" s="67">
        <v>-17801</v>
      </c>
      <c r="AU31" s="67">
        <v>-5593</v>
      </c>
      <c r="AV31" s="67">
        <v>-1887</v>
      </c>
      <c r="AW31" s="67">
        <v>-20073</v>
      </c>
      <c r="AX31" s="67">
        <v>-31387</v>
      </c>
      <c r="AY31" s="67">
        <v>-4427</v>
      </c>
      <c r="AZ31" s="67">
        <v>-44893</v>
      </c>
      <c r="BA31" s="67">
        <v>-90085</v>
      </c>
      <c r="BB31" s="67">
        <v>-73726</v>
      </c>
      <c r="BC31" s="67">
        <v>22882</v>
      </c>
      <c r="BD31" s="67">
        <v>43141</v>
      </c>
      <c r="BE31" s="67">
        <v>-33827</v>
      </c>
      <c r="BF31" s="67">
        <v>-121730</v>
      </c>
      <c r="BG31" s="67">
        <v>49983</v>
      </c>
      <c r="BH31" s="67">
        <v>131172</v>
      </c>
      <c r="BI31" s="67">
        <v>21213</v>
      </c>
      <c r="BJ31" s="67">
        <v>-17948</v>
      </c>
      <c r="BK31" s="67">
        <v>1376</v>
      </c>
      <c r="BL31" s="67">
        <v>4779</v>
      </c>
      <c r="BM31" s="67">
        <v>-45465</v>
      </c>
      <c r="BN31" s="67">
        <v>-35129</v>
      </c>
      <c r="BO31" s="67">
        <v>56533</v>
      </c>
      <c r="BP31" s="67">
        <v>14145</v>
      </c>
      <c r="BQ31" s="67">
        <v>-1966</v>
      </c>
      <c r="BR31" s="67">
        <v>-12018</v>
      </c>
      <c r="BS31" s="67">
        <v>-17801</v>
      </c>
      <c r="BT31" s="67">
        <v>-31387</v>
      </c>
      <c r="BU31" s="67">
        <v>-73726</v>
      </c>
      <c r="BV31" s="67">
        <v>-121730</v>
      </c>
      <c r="BW31" s="67">
        <v>131172</v>
      </c>
    </row>
    <row r="32" spans="2:75" x14ac:dyDescent="0.2">
      <c r="B32" s="63" t="s">
        <v>129</v>
      </c>
      <c r="C32" s="67">
        <v>-7687</v>
      </c>
      <c r="D32" s="67">
        <v>-13349</v>
      </c>
      <c r="E32" s="67">
        <v>-27106</v>
      </c>
      <c r="F32" s="67">
        <v>-6878</v>
      </c>
      <c r="G32" s="67">
        <v>-11887</v>
      </c>
      <c r="H32" s="67">
        <v>-7527</v>
      </c>
      <c r="I32" s="67">
        <v>-8803</v>
      </c>
      <c r="J32" s="67">
        <v>-14938</v>
      </c>
      <c r="K32" s="67">
        <v>5607</v>
      </c>
      <c r="L32" s="67">
        <v>-8917</v>
      </c>
      <c r="M32" s="67">
        <v>-23313</v>
      </c>
      <c r="N32" s="67">
        <v>-10174</v>
      </c>
      <c r="O32" s="67">
        <v>3046</v>
      </c>
      <c r="P32" s="67">
        <v>-15009</v>
      </c>
      <c r="Q32" s="67">
        <v>-26872</v>
      </c>
      <c r="R32" s="67">
        <v>-65583</v>
      </c>
      <c r="S32" s="67">
        <v>-37616</v>
      </c>
      <c r="T32" s="67">
        <v>-45028</v>
      </c>
      <c r="U32" s="67">
        <v>-29160</v>
      </c>
      <c r="V32" s="67">
        <v>1515</v>
      </c>
      <c r="W32" s="67">
        <v>-28583</v>
      </c>
      <c r="X32" s="67">
        <v>-24054</v>
      </c>
      <c r="Y32" s="67">
        <v>1222</v>
      </c>
      <c r="Z32" s="67">
        <v>44866</v>
      </c>
      <c r="AA32" s="67">
        <v>10483</v>
      </c>
      <c r="AB32" s="67">
        <v>14583</v>
      </c>
      <c r="AC32" s="67">
        <v>28500</v>
      </c>
      <c r="AD32" s="67">
        <v>47698</v>
      </c>
      <c r="AE32" s="67">
        <v>-24434</v>
      </c>
      <c r="AF32" s="67">
        <v>-39125</v>
      </c>
      <c r="AG32" s="67">
        <v>-35597</v>
      </c>
      <c r="AH32" s="67">
        <v>-11409</v>
      </c>
      <c r="AI32" s="67">
        <v>3399</v>
      </c>
      <c r="AJ32" s="67">
        <v>-18487</v>
      </c>
      <c r="AK32" s="67">
        <v>-39077</v>
      </c>
      <c r="AL32" s="67">
        <v>-32924</v>
      </c>
      <c r="AM32" s="67">
        <v>-4139</v>
      </c>
      <c r="AN32" s="67">
        <v>-8687</v>
      </c>
      <c r="AO32" s="67">
        <v>-13721</v>
      </c>
      <c r="AP32" s="67">
        <v>-7459</v>
      </c>
      <c r="AQ32" s="67">
        <v>3318</v>
      </c>
      <c r="AR32" s="67">
        <v>-2989</v>
      </c>
      <c r="AS32" s="67">
        <v>-19984</v>
      </c>
      <c r="AT32" s="67">
        <v>-27340</v>
      </c>
      <c r="AU32" s="67">
        <v>-24940</v>
      </c>
      <c r="AV32" s="67">
        <v>-66516</v>
      </c>
      <c r="AW32" s="67">
        <v>-189594</v>
      </c>
      <c r="AX32" s="67">
        <v>-178272</v>
      </c>
      <c r="AY32" s="67">
        <v>-4139.692</v>
      </c>
      <c r="AZ32" s="67">
        <v>-57141</v>
      </c>
      <c r="BA32" s="67">
        <v>-51884</v>
      </c>
      <c r="BB32" s="67">
        <v>8593</v>
      </c>
      <c r="BC32" s="67">
        <v>24124</v>
      </c>
      <c r="BD32" s="67">
        <v>36735</v>
      </c>
      <c r="BE32" s="67">
        <v>16476</v>
      </c>
      <c r="BF32" s="67">
        <v>61952</v>
      </c>
      <c r="BG32" s="67">
        <v>-6475</v>
      </c>
      <c r="BH32" s="67">
        <v>-14950</v>
      </c>
      <c r="BI32" s="67">
        <v>-6878</v>
      </c>
      <c r="BJ32" s="67">
        <v>-14938</v>
      </c>
      <c r="BK32" s="67">
        <v>-10174</v>
      </c>
      <c r="BL32" s="67">
        <v>-65583</v>
      </c>
      <c r="BM32" s="67">
        <v>1515</v>
      </c>
      <c r="BN32" s="67">
        <v>44866</v>
      </c>
      <c r="BO32" s="67">
        <v>47698</v>
      </c>
      <c r="BP32" s="67">
        <v>-11409</v>
      </c>
      <c r="BQ32" s="67">
        <v>-32924</v>
      </c>
      <c r="BR32" s="67">
        <v>-7459</v>
      </c>
      <c r="BS32" s="67">
        <v>-27340</v>
      </c>
      <c r="BT32" s="67">
        <v>-178272</v>
      </c>
      <c r="BU32" s="67">
        <v>8593</v>
      </c>
      <c r="BV32" s="67">
        <v>61952</v>
      </c>
      <c r="BW32" s="67">
        <v>-14950</v>
      </c>
    </row>
    <row r="33" spans="2:75" x14ac:dyDescent="0.2">
      <c r="B33" s="63" t="s">
        <v>123</v>
      </c>
      <c r="C33" s="67">
        <v>704</v>
      </c>
      <c r="D33" s="67">
        <v>2368</v>
      </c>
      <c r="E33" s="67">
        <v>5014</v>
      </c>
      <c r="F33" s="67">
        <v>6857</v>
      </c>
      <c r="G33" s="67">
        <v>490</v>
      </c>
      <c r="H33" s="67">
        <v>-473</v>
      </c>
      <c r="I33" s="67">
        <v>1691</v>
      </c>
      <c r="J33" s="67">
        <v>-1849</v>
      </c>
      <c r="K33" s="67">
        <v>4154</v>
      </c>
      <c r="L33" s="67">
        <v>4180</v>
      </c>
      <c r="M33" s="67">
        <v>6894</v>
      </c>
      <c r="N33" s="67">
        <v>11231</v>
      </c>
      <c r="O33" s="67">
        <v>3549</v>
      </c>
      <c r="P33" s="67">
        <v>2911</v>
      </c>
      <c r="Q33" s="67">
        <v>5854</v>
      </c>
      <c r="R33" s="67">
        <v>-327</v>
      </c>
      <c r="S33" s="67">
        <v>-8518</v>
      </c>
      <c r="T33" s="67">
        <v>-1672</v>
      </c>
      <c r="U33" s="67">
        <v>-2959</v>
      </c>
      <c r="V33" s="67">
        <v>-20487</v>
      </c>
      <c r="W33" s="67">
        <v>-5420</v>
      </c>
      <c r="X33" s="67">
        <v>-10738</v>
      </c>
      <c r="Y33" s="67">
        <v>-6535</v>
      </c>
      <c r="Z33" s="67">
        <v>1629</v>
      </c>
      <c r="AA33" s="67">
        <v>713</v>
      </c>
      <c r="AB33" s="67">
        <v>1328</v>
      </c>
      <c r="AC33" s="67">
        <v>-444</v>
      </c>
      <c r="AD33" s="67">
        <v>-4528</v>
      </c>
      <c r="AE33" s="67">
        <v>-2079</v>
      </c>
      <c r="AF33" s="67">
        <v>-8044</v>
      </c>
      <c r="AG33" s="67">
        <v>-18650</v>
      </c>
      <c r="AH33" s="67">
        <v>-18938</v>
      </c>
      <c r="AI33" s="67">
        <v>1755</v>
      </c>
      <c r="AJ33" s="67">
        <v>4787</v>
      </c>
      <c r="AK33" s="67">
        <v>-3524</v>
      </c>
      <c r="AL33" s="67">
        <v>-13074</v>
      </c>
      <c r="AM33" s="67">
        <v>4026</v>
      </c>
      <c r="AN33" s="67">
        <v>18368</v>
      </c>
      <c r="AO33" s="67">
        <v>26659</v>
      </c>
      <c r="AP33" s="67">
        <v>36720</v>
      </c>
      <c r="AQ33" s="67">
        <v>4079</v>
      </c>
      <c r="AR33" s="67">
        <v>4974</v>
      </c>
      <c r="AS33" s="67">
        <v>-927</v>
      </c>
      <c r="AT33" s="67">
        <v>-1290</v>
      </c>
      <c r="AU33" s="67">
        <v>-4214</v>
      </c>
      <c r="AV33" s="67">
        <v>-13146</v>
      </c>
      <c r="AW33" s="67">
        <v>-33149</v>
      </c>
      <c r="AX33" s="67">
        <v>-25196</v>
      </c>
      <c r="AY33" s="67">
        <v>494</v>
      </c>
      <c r="AZ33" s="67">
        <v>-4354</v>
      </c>
      <c r="BA33" s="67">
        <v>-10696</v>
      </c>
      <c r="BB33" s="67">
        <v>14764</v>
      </c>
      <c r="BC33" s="67">
        <v>13788</v>
      </c>
      <c r="BD33" s="67">
        <v>7646</v>
      </c>
      <c r="BE33" s="67">
        <v>1892</v>
      </c>
      <c r="BF33" s="67">
        <v>7452</v>
      </c>
      <c r="BG33" s="67">
        <v>-984</v>
      </c>
      <c r="BH33" s="67">
        <v>4366</v>
      </c>
      <c r="BI33" s="67">
        <v>6857</v>
      </c>
      <c r="BJ33" s="67">
        <v>-1849</v>
      </c>
      <c r="BK33" s="67">
        <v>11231</v>
      </c>
      <c r="BL33" s="67">
        <v>-327</v>
      </c>
      <c r="BM33" s="67">
        <v>-20487</v>
      </c>
      <c r="BN33" s="67">
        <v>1629</v>
      </c>
      <c r="BO33" s="67">
        <v>-4528</v>
      </c>
      <c r="BP33" s="67">
        <v>-18938</v>
      </c>
      <c r="BQ33" s="67">
        <v>-13074</v>
      </c>
      <c r="BR33" s="67">
        <v>36720</v>
      </c>
      <c r="BS33" s="67">
        <v>-1290</v>
      </c>
      <c r="BT33" s="67">
        <v>-25196</v>
      </c>
      <c r="BU33" s="67">
        <v>14764</v>
      </c>
      <c r="BV33" s="67">
        <v>7452</v>
      </c>
      <c r="BW33" s="67">
        <v>4366</v>
      </c>
    </row>
    <row r="34" spans="2:75" x14ac:dyDescent="0.2">
      <c r="B34" s="63" t="s">
        <v>128</v>
      </c>
      <c r="C34" s="67">
        <v>-5864</v>
      </c>
      <c r="D34" s="67">
        <v>-5888</v>
      </c>
      <c r="E34" s="67">
        <v>0</v>
      </c>
      <c r="F34" s="67">
        <v>-1441</v>
      </c>
      <c r="G34" s="67">
        <v>-224</v>
      </c>
      <c r="H34" s="67">
        <v>1054</v>
      </c>
      <c r="I34" s="67">
        <v>0</v>
      </c>
      <c r="J34" s="67">
        <v>4055</v>
      </c>
      <c r="K34" s="67">
        <v>-204</v>
      </c>
      <c r="L34" s="67">
        <v>-33</v>
      </c>
      <c r="M34" s="67">
        <v>-3267</v>
      </c>
      <c r="N34" s="67">
        <v>2471</v>
      </c>
      <c r="O34" s="67">
        <v>0</v>
      </c>
      <c r="P34" s="67">
        <v>0</v>
      </c>
      <c r="Q34" s="67">
        <v>0</v>
      </c>
      <c r="R34" s="67">
        <v>-15596</v>
      </c>
      <c r="S34" s="67">
        <v>0</v>
      </c>
      <c r="T34" s="67">
        <v>0</v>
      </c>
      <c r="U34" s="67">
        <v>0</v>
      </c>
      <c r="V34" s="67">
        <v>1808</v>
      </c>
      <c r="W34" s="67">
        <v>0</v>
      </c>
      <c r="X34" s="67">
        <v>0</v>
      </c>
      <c r="Y34" s="67">
        <v>0</v>
      </c>
      <c r="Z34" s="67">
        <v>-2674</v>
      </c>
      <c r="AA34" s="67">
        <v>0</v>
      </c>
      <c r="AB34" s="67">
        <v>0</v>
      </c>
      <c r="AC34" s="67">
        <v>0</v>
      </c>
      <c r="AD34" s="67">
        <v>2461</v>
      </c>
      <c r="AE34" s="67">
        <v>0</v>
      </c>
      <c r="AF34" s="67">
        <v>0</v>
      </c>
      <c r="AG34" s="67">
        <v>0</v>
      </c>
      <c r="AH34" s="67">
        <v>-1744</v>
      </c>
      <c r="AI34" s="67">
        <v>0</v>
      </c>
      <c r="AJ34" s="67">
        <v>-2680</v>
      </c>
      <c r="AK34" s="67">
        <v>0</v>
      </c>
      <c r="AL34" s="67">
        <v>-1331</v>
      </c>
      <c r="AM34" s="67">
        <v>0</v>
      </c>
      <c r="AN34" s="67">
        <v>883</v>
      </c>
      <c r="AO34" s="67">
        <v>2595</v>
      </c>
      <c r="AP34" s="67">
        <v>0</v>
      </c>
      <c r="AQ34" s="67">
        <v>0</v>
      </c>
      <c r="AR34" s="67">
        <v>0</v>
      </c>
      <c r="AS34" s="67">
        <v>0</v>
      </c>
      <c r="AT34" s="67">
        <v>0</v>
      </c>
      <c r="AU34" s="67">
        <v>0</v>
      </c>
      <c r="AV34" s="67">
        <v>0</v>
      </c>
      <c r="AW34" s="67">
        <v>0</v>
      </c>
      <c r="AX34" s="67"/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/>
      <c r="BH34" s="67"/>
      <c r="BI34" s="67">
        <v>-1441</v>
      </c>
      <c r="BJ34" s="67">
        <v>4055</v>
      </c>
      <c r="BK34" s="67">
        <v>2471</v>
      </c>
      <c r="BL34" s="67">
        <v>-15596</v>
      </c>
      <c r="BM34" s="67">
        <v>1808</v>
      </c>
      <c r="BN34" s="67">
        <v>-2674</v>
      </c>
      <c r="BO34" s="67">
        <v>2461</v>
      </c>
      <c r="BP34" s="67">
        <v>-1744</v>
      </c>
      <c r="BQ34" s="67">
        <v>-1331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</row>
    <row r="35" spans="2:75" x14ac:dyDescent="0.2">
      <c r="B35" s="63" t="s">
        <v>127</v>
      </c>
      <c r="C35" s="67">
        <v>0</v>
      </c>
      <c r="D35" s="67">
        <v>0</v>
      </c>
      <c r="E35" s="67">
        <v>-2921</v>
      </c>
      <c r="F35" s="67">
        <v>0</v>
      </c>
      <c r="G35" s="67">
        <v>0</v>
      </c>
      <c r="H35" s="67">
        <v>0</v>
      </c>
      <c r="I35" s="67">
        <v>-1768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-2017</v>
      </c>
      <c r="P35" s="67">
        <v>-12833</v>
      </c>
      <c r="Q35" s="67">
        <v>-8105</v>
      </c>
      <c r="R35" s="67">
        <v>0</v>
      </c>
      <c r="S35" s="67">
        <v>3364</v>
      </c>
      <c r="T35" s="67">
        <v>2537</v>
      </c>
      <c r="U35" s="67">
        <v>-5830</v>
      </c>
      <c r="V35" s="67">
        <v>0</v>
      </c>
      <c r="W35" s="67">
        <v>-1240</v>
      </c>
      <c r="X35" s="67">
        <v>-1250</v>
      </c>
      <c r="Y35" s="67">
        <v>-862</v>
      </c>
      <c r="Z35" s="67">
        <v>0</v>
      </c>
      <c r="AA35" s="67">
        <v>4866</v>
      </c>
      <c r="AB35" s="67">
        <v>4241</v>
      </c>
      <c r="AC35" s="67">
        <v>2861</v>
      </c>
      <c r="AD35" s="67">
        <v>0</v>
      </c>
      <c r="AE35" s="67">
        <v>747</v>
      </c>
      <c r="AF35" s="67">
        <v>390</v>
      </c>
      <c r="AG35" s="67">
        <v>466</v>
      </c>
      <c r="AH35" s="67">
        <v>0</v>
      </c>
      <c r="AI35" s="67">
        <v>1021</v>
      </c>
      <c r="AJ35" s="67">
        <v>0</v>
      </c>
      <c r="AK35" s="67">
        <v>81</v>
      </c>
      <c r="AL35" s="67">
        <v>0</v>
      </c>
      <c r="AM35" s="67">
        <v>-126</v>
      </c>
      <c r="AN35" s="67">
        <v>0</v>
      </c>
      <c r="AO35" s="67">
        <v>0</v>
      </c>
      <c r="AP35" s="67">
        <v>1355</v>
      </c>
      <c r="AQ35" s="67">
        <v>-1030</v>
      </c>
      <c r="AR35" s="67">
        <v>1374</v>
      </c>
      <c r="AS35" s="67">
        <v>808</v>
      </c>
      <c r="AT35" s="67">
        <v>1</v>
      </c>
      <c r="AU35" s="67">
        <v>-6086</v>
      </c>
      <c r="AV35" s="67">
        <v>-2013</v>
      </c>
      <c r="AW35" s="67">
        <v>276</v>
      </c>
      <c r="AX35" s="67">
        <v>278</v>
      </c>
      <c r="AY35" s="67">
        <v>2984</v>
      </c>
      <c r="AZ35" s="67">
        <v>2293</v>
      </c>
      <c r="BA35" s="67">
        <v>1390</v>
      </c>
      <c r="BB35" s="67">
        <v>2216</v>
      </c>
      <c r="BC35" s="67">
        <v>-6035</v>
      </c>
      <c r="BD35" s="67">
        <v>22641</v>
      </c>
      <c r="BE35" s="67">
        <v>31442</v>
      </c>
      <c r="BF35" s="67">
        <v>37292</v>
      </c>
      <c r="BG35" s="67">
        <v>-2585</v>
      </c>
      <c r="BH35" s="67">
        <v>2804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1355</v>
      </c>
      <c r="BS35" s="67">
        <v>1</v>
      </c>
      <c r="BT35" s="67">
        <v>278</v>
      </c>
      <c r="BU35" s="67">
        <v>2216</v>
      </c>
      <c r="BV35" s="67">
        <v>37292</v>
      </c>
      <c r="BW35" s="67">
        <v>2804</v>
      </c>
    </row>
    <row r="36" spans="2:75" s="69" customFormat="1" x14ac:dyDescent="0.2">
      <c r="B36" s="71" t="s">
        <v>126</v>
      </c>
      <c r="C36" s="70">
        <v>-7109</v>
      </c>
      <c r="D36" s="70">
        <v>7608</v>
      </c>
      <c r="E36" s="70">
        <v>11955</v>
      </c>
      <c r="F36" s="70">
        <v>-17898</v>
      </c>
      <c r="G36" s="70">
        <v>-7168</v>
      </c>
      <c r="H36" s="70">
        <v>-14142</v>
      </c>
      <c r="I36" s="70">
        <v>11050</v>
      </c>
      <c r="J36" s="70">
        <v>9409</v>
      </c>
      <c r="K36" s="70">
        <v>-35098</v>
      </c>
      <c r="L36" s="70">
        <v>-36831</v>
      </c>
      <c r="M36" s="70">
        <v>-16058</v>
      </c>
      <c r="N36" s="70">
        <v>-11093</v>
      </c>
      <c r="O36" s="70">
        <v>-1678</v>
      </c>
      <c r="P36" s="70">
        <v>20290</v>
      </c>
      <c r="Q36" s="70">
        <v>53938</v>
      </c>
      <c r="R36" s="70">
        <v>30530</v>
      </c>
      <c r="S36" s="70">
        <v>36755</v>
      </c>
      <c r="T36" s="70">
        <v>9647</v>
      </c>
      <c r="U36" s="70">
        <v>72949</v>
      </c>
      <c r="V36" s="70">
        <v>10997</v>
      </c>
      <c r="W36" s="70">
        <v>12649</v>
      </c>
      <c r="X36" s="70">
        <v>882</v>
      </c>
      <c r="Y36" s="70">
        <v>2167</v>
      </c>
      <c r="Z36" s="70">
        <v>-31712</v>
      </c>
      <c r="AA36" s="70">
        <v>-41369</v>
      </c>
      <c r="AB36" s="70">
        <v>-53973</v>
      </c>
      <c r="AC36" s="70">
        <v>-26255</v>
      </c>
      <c r="AD36" s="70">
        <v>-37323</v>
      </c>
      <c r="AE36" s="70">
        <v>-20187</v>
      </c>
      <c r="AF36" s="70">
        <v>-9014</v>
      </c>
      <c r="AG36" s="70">
        <v>25548</v>
      </c>
      <c r="AH36" s="70">
        <v>12007</v>
      </c>
      <c r="AI36" s="70">
        <v>-30584</v>
      </c>
      <c r="AJ36" s="70">
        <v>-10664</v>
      </c>
      <c r="AK36" s="70">
        <v>-11282</v>
      </c>
      <c r="AL36" s="70">
        <v>-14790</v>
      </c>
      <c r="AM36" s="70">
        <v>-41716</v>
      </c>
      <c r="AN36" s="70">
        <v>-27257</v>
      </c>
      <c r="AO36" s="70">
        <v>-20280</v>
      </c>
      <c r="AP36" s="70">
        <v>-36437</v>
      </c>
      <c r="AQ36" s="70">
        <v>-38042</v>
      </c>
      <c r="AR36" s="70">
        <v>4747</v>
      </c>
      <c r="AS36" s="70">
        <v>97253</v>
      </c>
      <c r="AT36" s="70">
        <v>212945</v>
      </c>
      <c r="AU36" s="70">
        <v>-17602</v>
      </c>
      <c r="AV36" s="70">
        <v>47811</v>
      </c>
      <c r="AW36" s="70">
        <v>157008</v>
      </c>
      <c r="AX36" s="70">
        <v>22051</v>
      </c>
      <c r="AY36" s="70">
        <v>-98214</v>
      </c>
      <c r="AZ36" s="70">
        <v>-26</v>
      </c>
      <c r="BA36" s="70">
        <v>-29444</v>
      </c>
      <c r="BB36" s="70">
        <v>-175813</v>
      </c>
      <c r="BC36" s="70">
        <v>-98455</v>
      </c>
      <c r="BD36" s="70">
        <v>-119855</v>
      </c>
      <c r="BE36" s="70">
        <v>-45968</v>
      </c>
      <c r="BF36" s="70">
        <v>-48485</v>
      </c>
      <c r="BG36" s="70">
        <f>+SUM(BG37:BG48)</f>
        <v>-114482</v>
      </c>
      <c r="BH36" s="70">
        <v>-127405</v>
      </c>
      <c r="BI36" s="70">
        <v>-17898</v>
      </c>
      <c r="BJ36" s="70">
        <v>9409</v>
      </c>
      <c r="BK36" s="70">
        <v>-11093</v>
      </c>
      <c r="BL36" s="70">
        <v>30530</v>
      </c>
      <c r="BM36" s="70">
        <v>10997</v>
      </c>
      <c r="BN36" s="70">
        <v>-31712</v>
      </c>
      <c r="BO36" s="70">
        <v>-37323</v>
      </c>
      <c r="BP36" s="70">
        <v>12007</v>
      </c>
      <c r="BQ36" s="70">
        <v>-14790</v>
      </c>
      <c r="BR36" s="70">
        <v>-36437</v>
      </c>
      <c r="BS36" s="70">
        <v>212945</v>
      </c>
      <c r="BT36" s="70">
        <v>22051</v>
      </c>
      <c r="BU36" s="70">
        <v>-175813</v>
      </c>
      <c r="BV36" s="70">
        <v>-48485</v>
      </c>
      <c r="BW36" s="70">
        <v>-127405</v>
      </c>
    </row>
    <row r="37" spans="2:75" x14ac:dyDescent="0.2">
      <c r="B37" s="63" t="s">
        <v>125</v>
      </c>
      <c r="C37" s="62">
        <v>2446</v>
      </c>
      <c r="D37" s="62">
        <v>2927</v>
      </c>
      <c r="E37" s="62">
        <v>7876</v>
      </c>
      <c r="F37" s="62">
        <v>1991</v>
      </c>
      <c r="G37" s="62">
        <v>1398</v>
      </c>
      <c r="H37" s="62">
        <v>-1660</v>
      </c>
      <c r="I37" s="62">
        <v>12616</v>
      </c>
      <c r="J37" s="62">
        <v>10452</v>
      </c>
      <c r="K37" s="62">
        <v>-12420</v>
      </c>
      <c r="L37" s="62">
        <v>-12604</v>
      </c>
      <c r="M37" s="62">
        <v>464</v>
      </c>
      <c r="N37" s="62">
        <v>-2829</v>
      </c>
      <c r="O37" s="62">
        <v>1928</v>
      </c>
      <c r="P37" s="62">
        <v>423</v>
      </c>
      <c r="Q37" s="62">
        <v>10775</v>
      </c>
      <c r="R37" s="62">
        <v>15728</v>
      </c>
      <c r="S37" s="62">
        <v>2045</v>
      </c>
      <c r="T37" s="62">
        <v>-6364</v>
      </c>
      <c r="U37" s="62">
        <v>19776</v>
      </c>
      <c r="V37" s="62">
        <v>-13843</v>
      </c>
      <c r="W37" s="62">
        <v>621</v>
      </c>
      <c r="X37" s="62">
        <v>10924</v>
      </c>
      <c r="Y37" s="62">
        <v>28534</v>
      </c>
      <c r="Z37" s="62">
        <v>20476</v>
      </c>
      <c r="AA37" s="62">
        <v>-13694</v>
      </c>
      <c r="AB37" s="62">
        <v>-22127</v>
      </c>
      <c r="AC37" s="62">
        <v>-5197</v>
      </c>
      <c r="AD37" s="62">
        <v>-3903</v>
      </c>
      <c r="AE37" s="62">
        <v>8540</v>
      </c>
      <c r="AF37" s="62">
        <v>2190</v>
      </c>
      <c r="AG37" s="62">
        <v>18842</v>
      </c>
      <c r="AH37" s="62">
        <v>5812</v>
      </c>
      <c r="AI37" s="62">
        <v>-14416</v>
      </c>
      <c r="AJ37" s="62">
        <v>39</v>
      </c>
      <c r="AK37" s="62">
        <v>640</v>
      </c>
      <c r="AL37" s="62">
        <v>-6649</v>
      </c>
      <c r="AM37" s="62">
        <v>787</v>
      </c>
      <c r="AN37" s="62">
        <v>979</v>
      </c>
      <c r="AO37" s="62">
        <v>-3344</v>
      </c>
      <c r="AP37" s="62">
        <v>7916</v>
      </c>
      <c r="AQ37" s="62">
        <v>-22456</v>
      </c>
      <c r="AR37" s="62">
        <v>-18693</v>
      </c>
      <c r="AS37" s="62">
        <v>16262</v>
      </c>
      <c r="AT37" s="62">
        <v>21191</v>
      </c>
      <c r="AU37" s="62">
        <v>16909</v>
      </c>
      <c r="AV37" s="62">
        <v>20531</v>
      </c>
      <c r="AW37" s="62">
        <v>47628</v>
      </c>
      <c r="AX37" s="62">
        <v>-8207</v>
      </c>
      <c r="AY37" s="62">
        <v>47778</v>
      </c>
      <c r="AZ37" s="62">
        <v>36524</v>
      </c>
      <c r="BA37" s="62">
        <v>37345</v>
      </c>
      <c r="BB37" s="62">
        <v>3567</v>
      </c>
      <c r="BC37" s="62">
        <v>-4825</v>
      </c>
      <c r="BD37" s="62">
        <v>2482</v>
      </c>
      <c r="BE37" s="62">
        <v>64320</v>
      </c>
      <c r="BF37" s="62">
        <v>46817</v>
      </c>
      <c r="BG37" s="62">
        <v>-17797</v>
      </c>
      <c r="BH37" s="62">
        <v>-25695</v>
      </c>
      <c r="BI37" s="62">
        <v>1991</v>
      </c>
      <c r="BJ37" s="62">
        <v>10452</v>
      </c>
      <c r="BK37" s="62">
        <v>-2829</v>
      </c>
      <c r="BL37" s="62">
        <v>15728</v>
      </c>
      <c r="BM37" s="62">
        <v>-13843</v>
      </c>
      <c r="BN37" s="62">
        <v>20476</v>
      </c>
      <c r="BO37" s="62">
        <v>-3903</v>
      </c>
      <c r="BP37" s="62">
        <v>5812</v>
      </c>
      <c r="BQ37" s="62">
        <v>-6649</v>
      </c>
      <c r="BR37" s="62">
        <v>7916</v>
      </c>
      <c r="BS37" s="62">
        <v>21191</v>
      </c>
      <c r="BT37" s="62">
        <v>-8207</v>
      </c>
      <c r="BU37" s="62">
        <v>3567</v>
      </c>
      <c r="BV37" s="62">
        <v>46817</v>
      </c>
      <c r="BW37" s="62">
        <v>-25695</v>
      </c>
    </row>
    <row r="38" spans="2:75" x14ac:dyDescent="0.2">
      <c r="B38" s="63" t="s">
        <v>124</v>
      </c>
      <c r="C38" s="62">
        <v>-228</v>
      </c>
      <c r="D38" s="62">
        <v>2107</v>
      </c>
      <c r="E38" s="62">
        <v>3323</v>
      </c>
      <c r="F38" s="62">
        <v>5738</v>
      </c>
      <c r="G38" s="62">
        <v>-3761</v>
      </c>
      <c r="H38" s="62">
        <v>-2402</v>
      </c>
      <c r="I38" s="62">
        <v>123</v>
      </c>
      <c r="J38" s="62">
        <v>3514</v>
      </c>
      <c r="K38" s="62">
        <v>-2807</v>
      </c>
      <c r="L38" s="62">
        <v>-4072</v>
      </c>
      <c r="M38" s="62">
        <v>-3894</v>
      </c>
      <c r="N38" s="62">
        <v>-361</v>
      </c>
      <c r="O38" s="62">
        <v>-1581</v>
      </c>
      <c r="P38" s="62">
        <v>-1407</v>
      </c>
      <c r="Q38" s="62">
        <v>1160</v>
      </c>
      <c r="R38" s="62">
        <v>4690</v>
      </c>
      <c r="S38" s="62">
        <v>352</v>
      </c>
      <c r="T38" s="62">
        <v>-995</v>
      </c>
      <c r="U38" s="62">
        <v>1804</v>
      </c>
      <c r="V38" s="62">
        <v>5512</v>
      </c>
      <c r="W38" s="62">
        <v>-3351</v>
      </c>
      <c r="X38" s="62">
        <v>-5942</v>
      </c>
      <c r="Y38" s="62">
        <v>-5050</v>
      </c>
      <c r="Z38" s="62">
        <v>-11402</v>
      </c>
      <c r="AA38" s="62">
        <v>-3016</v>
      </c>
      <c r="AB38" s="62">
        <v>256</v>
      </c>
      <c r="AC38" s="62">
        <v>10</v>
      </c>
      <c r="AD38" s="62">
        <v>539</v>
      </c>
      <c r="AE38" s="62">
        <v>-511</v>
      </c>
      <c r="AF38" s="62">
        <v>2685</v>
      </c>
      <c r="AG38" s="62">
        <v>5672</v>
      </c>
      <c r="AH38" s="62">
        <v>-3434</v>
      </c>
      <c r="AI38" s="62">
        <v>-832</v>
      </c>
      <c r="AJ38" s="62">
        <v>687</v>
      </c>
      <c r="AK38" s="62">
        <v>2875</v>
      </c>
      <c r="AL38" s="62">
        <v>114</v>
      </c>
      <c r="AM38" s="62">
        <v>-1898</v>
      </c>
      <c r="AN38" s="62">
        <v>2002</v>
      </c>
      <c r="AO38" s="62">
        <v>7376</v>
      </c>
      <c r="AP38" s="62">
        <v>-924</v>
      </c>
      <c r="AQ38" s="62">
        <v>-4142</v>
      </c>
      <c r="AR38" s="62">
        <v>1670</v>
      </c>
      <c r="AS38" s="62">
        <v>6472</v>
      </c>
      <c r="AT38" s="62">
        <v>4748</v>
      </c>
      <c r="AU38" s="62">
        <v>-6039</v>
      </c>
      <c r="AV38" s="62">
        <v>-2845</v>
      </c>
      <c r="AW38" s="62">
        <v>4566</v>
      </c>
      <c r="AX38" s="62">
        <v>3360</v>
      </c>
      <c r="AY38" s="62">
        <v>-1042</v>
      </c>
      <c r="AZ38" s="62">
        <v>8346</v>
      </c>
      <c r="BA38" s="62">
        <v>20723</v>
      </c>
      <c r="BB38" s="62">
        <v>16521</v>
      </c>
      <c r="BC38" s="62">
        <v>-20177</v>
      </c>
      <c r="BD38" s="62">
        <v>-11965</v>
      </c>
      <c r="BE38" s="62">
        <v>-1699</v>
      </c>
      <c r="BF38" s="62">
        <v>-4697</v>
      </c>
      <c r="BG38" s="62">
        <v>-12813</v>
      </c>
      <c r="BH38" s="62">
        <v>-4263</v>
      </c>
      <c r="BI38" s="62">
        <v>5738</v>
      </c>
      <c r="BJ38" s="62">
        <v>3514</v>
      </c>
      <c r="BK38" s="62">
        <v>-361</v>
      </c>
      <c r="BL38" s="62">
        <v>4690</v>
      </c>
      <c r="BM38" s="62">
        <v>5512</v>
      </c>
      <c r="BN38" s="62">
        <v>-11402</v>
      </c>
      <c r="BO38" s="62">
        <v>539</v>
      </c>
      <c r="BP38" s="62">
        <v>-3434</v>
      </c>
      <c r="BQ38" s="62">
        <v>114</v>
      </c>
      <c r="BR38" s="62">
        <v>-924</v>
      </c>
      <c r="BS38" s="62">
        <v>4748</v>
      </c>
      <c r="BT38" s="62">
        <v>3360</v>
      </c>
      <c r="BU38" s="62">
        <v>16521</v>
      </c>
      <c r="BV38" s="62">
        <v>-4697</v>
      </c>
      <c r="BW38" s="62">
        <v>-4263</v>
      </c>
    </row>
    <row r="39" spans="2:75" x14ac:dyDescent="0.2">
      <c r="B39" s="63" t="s">
        <v>123</v>
      </c>
      <c r="C39" s="62">
        <v>-2966</v>
      </c>
      <c r="D39" s="62">
        <v>-3774</v>
      </c>
      <c r="E39" s="62">
        <v>-5069</v>
      </c>
      <c r="F39" s="62">
        <v>-1920</v>
      </c>
      <c r="G39" s="62">
        <v>-1461</v>
      </c>
      <c r="H39" s="62">
        <v>-1157</v>
      </c>
      <c r="I39" s="62">
        <v>-1316</v>
      </c>
      <c r="J39" s="62">
        <v>3791</v>
      </c>
      <c r="K39" s="62">
        <v>-1413</v>
      </c>
      <c r="L39" s="62">
        <v>-1524</v>
      </c>
      <c r="M39" s="62">
        <v>-1472</v>
      </c>
      <c r="N39" s="62">
        <v>1732</v>
      </c>
      <c r="O39" s="62">
        <v>-1444</v>
      </c>
      <c r="P39" s="62">
        <v>-1097</v>
      </c>
      <c r="Q39" s="62">
        <v>-4824</v>
      </c>
      <c r="R39" s="62">
        <v>-7609</v>
      </c>
      <c r="S39" s="62">
        <v>-1086</v>
      </c>
      <c r="T39" s="62">
        <v>-3317</v>
      </c>
      <c r="U39" s="62">
        <v>-5513</v>
      </c>
      <c r="V39" s="62">
        <v>-3424</v>
      </c>
      <c r="W39" s="62">
        <v>-1064</v>
      </c>
      <c r="X39" s="62">
        <v>-333</v>
      </c>
      <c r="Y39" s="62">
        <v>-901</v>
      </c>
      <c r="Z39" s="62">
        <v>63</v>
      </c>
      <c r="AA39" s="62">
        <v>-1573</v>
      </c>
      <c r="AB39" s="62">
        <v>-3364</v>
      </c>
      <c r="AC39" s="62">
        <v>-2742</v>
      </c>
      <c r="AD39" s="62">
        <v>-4108</v>
      </c>
      <c r="AE39" s="62">
        <v>-2797</v>
      </c>
      <c r="AF39" s="62">
        <v>-3273</v>
      </c>
      <c r="AG39" s="62">
        <v>-4052</v>
      </c>
      <c r="AH39" s="62">
        <v>-5426</v>
      </c>
      <c r="AI39" s="62">
        <v>-3496</v>
      </c>
      <c r="AJ39" s="62">
        <v>-4211</v>
      </c>
      <c r="AK39" s="62">
        <v>-4625</v>
      </c>
      <c r="AL39" s="62">
        <v>-3403</v>
      </c>
      <c r="AM39" s="62">
        <v>140</v>
      </c>
      <c r="AN39" s="62">
        <v>111</v>
      </c>
      <c r="AO39" s="62">
        <v>-500</v>
      </c>
      <c r="AP39" s="62">
        <v>-941</v>
      </c>
      <c r="AQ39" s="62">
        <v>455</v>
      </c>
      <c r="AR39" s="62">
        <v>-52</v>
      </c>
      <c r="AS39" s="62">
        <v>-1127</v>
      </c>
      <c r="AT39" s="62">
        <v>-1246</v>
      </c>
      <c r="AU39" s="62">
        <v>-437</v>
      </c>
      <c r="AV39" s="62">
        <v>-228</v>
      </c>
      <c r="AW39" s="62">
        <v>-206</v>
      </c>
      <c r="AX39" s="62">
        <v>3636</v>
      </c>
      <c r="AY39" s="62">
        <v>-2324</v>
      </c>
      <c r="AZ39" s="62">
        <v>-2269</v>
      </c>
      <c r="BA39" s="62">
        <v>4577</v>
      </c>
      <c r="BB39" s="62">
        <v>-1804</v>
      </c>
      <c r="BC39" s="62">
        <v>694</v>
      </c>
      <c r="BD39" s="62">
        <v>52</v>
      </c>
      <c r="BE39" s="62">
        <v>-860</v>
      </c>
      <c r="BF39" s="62">
        <v>3097</v>
      </c>
      <c r="BG39" s="62">
        <v>-2591</v>
      </c>
      <c r="BH39" s="62">
        <v>-2196</v>
      </c>
      <c r="BI39" s="62">
        <v>-1920</v>
      </c>
      <c r="BJ39" s="62">
        <v>3791</v>
      </c>
      <c r="BK39" s="62">
        <v>1732</v>
      </c>
      <c r="BL39" s="62">
        <v>-7609</v>
      </c>
      <c r="BM39" s="62">
        <v>-3424</v>
      </c>
      <c r="BN39" s="62">
        <v>63</v>
      </c>
      <c r="BO39" s="62">
        <v>-4108</v>
      </c>
      <c r="BP39" s="62">
        <v>-5426</v>
      </c>
      <c r="BQ39" s="62">
        <v>-3403</v>
      </c>
      <c r="BR39" s="62">
        <v>-941</v>
      </c>
      <c r="BS39" s="62">
        <v>-1246</v>
      </c>
      <c r="BT39" s="62">
        <v>3636</v>
      </c>
      <c r="BU39" s="62">
        <v>-1804</v>
      </c>
      <c r="BV39" s="62">
        <v>3097</v>
      </c>
      <c r="BW39" s="62">
        <v>-2196</v>
      </c>
    </row>
    <row r="40" spans="2:75" x14ac:dyDescent="0.2">
      <c r="B40" s="63" t="s">
        <v>122</v>
      </c>
      <c r="C40" s="62">
        <v>-2595</v>
      </c>
      <c r="D40" s="62">
        <v>15716</v>
      </c>
      <c r="E40" s="62">
        <v>18827</v>
      </c>
      <c r="F40" s="62"/>
      <c r="G40" s="62">
        <v>-385</v>
      </c>
      <c r="H40" s="62">
        <v>4599</v>
      </c>
      <c r="I40" s="62">
        <v>12379</v>
      </c>
      <c r="J40" s="62">
        <v>3266</v>
      </c>
      <c r="K40" s="62">
        <v>-9341</v>
      </c>
      <c r="L40" s="62">
        <v>-4387</v>
      </c>
      <c r="M40" s="62">
        <v>6077</v>
      </c>
      <c r="N40" s="62">
        <v>4466</v>
      </c>
      <c r="O40" s="62">
        <v>5631</v>
      </c>
      <c r="P40" s="62">
        <v>11412</v>
      </c>
      <c r="Q40" s="62">
        <v>38418</v>
      </c>
      <c r="R40" s="62">
        <v>31706</v>
      </c>
      <c r="S40" s="62">
        <v>38480</v>
      </c>
      <c r="T40" s="62">
        <v>27082</v>
      </c>
      <c r="U40" s="62">
        <v>74604</v>
      </c>
      <c r="V40" s="62">
        <v>46142</v>
      </c>
      <c r="W40" s="62">
        <v>20973</v>
      </c>
      <c r="X40" s="62">
        <v>2604</v>
      </c>
      <c r="Y40" s="62">
        <v>-16831</v>
      </c>
      <c r="Z40" s="62">
        <v>-31473</v>
      </c>
      <c r="AA40" s="62">
        <v>-18363</v>
      </c>
      <c r="AB40" s="62">
        <v>-23290</v>
      </c>
      <c r="AC40" s="62">
        <v>-12577</v>
      </c>
      <c r="AD40" s="62">
        <v>-21330</v>
      </c>
      <c r="AE40" s="62">
        <v>-19985</v>
      </c>
      <c r="AF40" s="62">
        <v>-4423</v>
      </c>
      <c r="AG40" s="62">
        <v>11886</v>
      </c>
      <c r="AH40" s="62">
        <v>19131</v>
      </c>
      <c r="AI40" s="62">
        <v>-7151</v>
      </c>
      <c r="AJ40" s="62">
        <v>-2156</v>
      </c>
      <c r="AK40" s="62">
        <v>-3265</v>
      </c>
      <c r="AL40" s="62">
        <v>4139</v>
      </c>
      <c r="AM40" s="62">
        <v>-32040</v>
      </c>
      <c r="AN40" s="62">
        <v>-16944</v>
      </c>
      <c r="AO40" s="62">
        <v>-9994</v>
      </c>
      <c r="AP40" s="62">
        <v>-33739</v>
      </c>
      <c r="AQ40" s="62">
        <v>-7908</v>
      </c>
      <c r="AR40" s="62">
        <v>24399</v>
      </c>
      <c r="AS40" s="62">
        <v>87830</v>
      </c>
      <c r="AT40" s="62">
        <v>204530</v>
      </c>
      <c r="AU40" s="62">
        <v>-22336</v>
      </c>
      <c r="AV40" s="62">
        <v>35022</v>
      </c>
      <c r="AW40" s="62">
        <v>113998</v>
      </c>
      <c r="AX40" s="62">
        <v>55986</v>
      </c>
      <c r="AY40" s="62">
        <v>-118399</v>
      </c>
      <c r="AZ40" s="62">
        <v>-507</v>
      </c>
      <c r="BA40" s="62">
        <v>-20304</v>
      </c>
      <c r="BB40" s="62">
        <v>-90294</v>
      </c>
      <c r="BC40" s="62">
        <v>-55175</v>
      </c>
      <c r="BD40" s="62">
        <v>-70336</v>
      </c>
      <c r="BE40" s="62">
        <v>-57874</v>
      </c>
      <c r="BF40" s="62">
        <v>-24790</v>
      </c>
      <c r="BG40" s="62">
        <v>-57749</v>
      </c>
      <c r="BH40" s="62">
        <v>-44236</v>
      </c>
      <c r="BI40" s="62">
        <v>0</v>
      </c>
      <c r="BJ40" s="62">
        <v>3266</v>
      </c>
      <c r="BK40" s="62">
        <v>4466</v>
      </c>
      <c r="BL40" s="62">
        <v>31706</v>
      </c>
      <c r="BM40" s="62">
        <v>46142</v>
      </c>
      <c r="BN40" s="62">
        <v>-31473</v>
      </c>
      <c r="BO40" s="62">
        <v>-21330</v>
      </c>
      <c r="BP40" s="62">
        <v>19131</v>
      </c>
      <c r="BQ40" s="62">
        <v>4139</v>
      </c>
      <c r="BR40" s="62">
        <v>-33739</v>
      </c>
      <c r="BS40" s="62">
        <v>204530</v>
      </c>
      <c r="BT40" s="62">
        <v>55986</v>
      </c>
      <c r="BU40" s="62">
        <v>-90294</v>
      </c>
      <c r="BV40" s="62">
        <v>-24790</v>
      </c>
      <c r="BW40" s="62">
        <v>-44236</v>
      </c>
    </row>
    <row r="41" spans="2:75" s="68" customFormat="1" x14ac:dyDescent="0.2">
      <c r="B41" s="63" t="s">
        <v>121</v>
      </c>
      <c r="C41" s="62">
        <v>696</v>
      </c>
      <c r="D41" s="62">
        <v>-1003</v>
      </c>
      <c r="E41" s="62">
        <v>-742</v>
      </c>
      <c r="F41" s="62">
        <v>-3223</v>
      </c>
      <c r="G41" s="62">
        <v>343</v>
      </c>
      <c r="H41" s="62">
        <v>-6339</v>
      </c>
      <c r="I41" s="62">
        <v>1050</v>
      </c>
      <c r="J41" s="62">
        <v>7544</v>
      </c>
      <c r="K41" s="62">
        <v>-2807</v>
      </c>
      <c r="L41" s="62">
        <v>-3115</v>
      </c>
      <c r="M41" s="62">
        <v>-1519</v>
      </c>
      <c r="N41" s="62">
        <v>4704</v>
      </c>
      <c r="O41" s="62">
        <v>-1148</v>
      </c>
      <c r="P41" s="62">
        <v>456</v>
      </c>
      <c r="Q41" s="62">
        <v>-917</v>
      </c>
      <c r="R41" s="62">
        <v>1934</v>
      </c>
      <c r="S41" s="62">
        <v>-1202</v>
      </c>
      <c r="T41" s="62">
        <v>1085</v>
      </c>
      <c r="U41" s="62">
        <v>-1177</v>
      </c>
      <c r="V41" s="62">
        <v>-823</v>
      </c>
      <c r="W41" s="62">
        <v>-2124</v>
      </c>
      <c r="X41" s="62">
        <v>-2071</v>
      </c>
      <c r="Y41" s="62">
        <v>2898</v>
      </c>
      <c r="Z41" s="62">
        <v>-251</v>
      </c>
      <c r="AA41" s="62">
        <v>-2774</v>
      </c>
      <c r="AB41" s="62">
        <v>-1455</v>
      </c>
      <c r="AC41" s="62">
        <v>-162</v>
      </c>
      <c r="AD41" s="62">
        <v>-538</v>
      </c>
      <c r="AE41" s="62">
        <v>-3062</v>
      </c>
      <c r="AF41" s="62">
        <v>-1858</v>
      </c>
      <c r="AG41" s="62">
        <v>-260</v>
      </c>
      <c r="AH41" s="62">
        <v>4016</v>
      </c>
      <c r="AI41" s="62">
        <v>-3171</v>
      </c>
      <c r="AJ41" s="62">
        <v>-2455</v>
      </c>
      <c r="AK41" s="62">
        <v>-2710</v>
      </c>
      <c r="AL41" s="62">
        <v>-3828</v>
      </c>
      <c r="AM41" s="62">
        <v>-1179</v>
      </c>
      <c r="AN41" s="62">
        <v>-5455</v>
      </c>
      <c r="AO41" s="62">
        <v>-1872</v>
      </c>
      <c r="AP41" s="62">
        <v>5308</v>
      </c>
      <c r="AQ41" s="62">
        <v>-1489</v>
      </c>
      <c r="AR41" s="62">
        <v>-327</v>
      </c>
      <c r="AS41" s="62">
        <v>-1252</v>
      </c>
      <c r="AT41" s="62">
        <v>3081</v>
      </c>
      <c r="AU41" s="62">
        <v>-2519</v>
      </c>
      <c r="AV41" s="62">
        <v>652</v>
      </c>
      <c r="AW41" s="62">
        <v>4858</v>
      </c>
      <c r="AX41" s="62">
        <v>8045</v>
      </c>
      <c r="AY41" s="62">
        <v>-1837</v>
      </c>
      <c r="AZ41" s="62">
        <v>1908</v>
      </c>
      <c r="BA41" s="62">
        <v>5098</v>
      </c>
      <c r="BB41" s="62">
        <v>18562</v>
      </c>
      <c r="BC41" s="62">
        <v>-5432</v>
      </c>
      <c r="BD41" s="62">
        <v>-5855</v>
      </c>
      <c r="BE41" s="62">
        <v>3580</v>
      </c>
      <c r="BF41" s="62">
        <v>10946</v>
      </c>
      <c r="BG41" s="62">
        <v>-2072</v>
      </c>
      <c r="BH41" s="62">
        <v>-7802</v>
      </c>
      <c r="BI41" s="62">
        <v>-3223</v>
      </c>
      <c r="BJ41" s="62">
        <v>7544</v>
      </c>
      <c r="BK41" s="62">
        <v>4704</v>
      </c>
      <c r="BL41" s="62">
        <v>1934</v>
      </c>
      <c r="BM41" s="62">
        <v>-823</v>
      </c>
      <c r="BN41" s="62">
        <v>-251</v>
      </c>
      <c r="BO41" s="62">
        <v>-538</v>
      </c>
      <c r="BP41" s="62">
        <v>4016</v>
      </c>
      <c r="BQ41" s="62">
        <v>-3828</v>
      </c>
      <c r="BR41" s="62">
        <v>5308</v>
      </c>
      <c r="BS41" s="62">
        <v>3081</v>
      </c>
      <c r="BT41" s="62">
        <v>8045</v>
      </c>
      <c r="BU41" s="62">
        <v>18562</v>
      </c>
      <c r="BV41" s="62">
        <v>10946</v>
      </c>
      <c r="BW41" s="62">
        <v>-7802</v>
      </c>
    </row>
    <row r="42" spans="2:75" x14ac:dyDescent="0.2">
      <c r="B42" s="63" t="s">
        <v>120</v>
      </c>
      <c r="C42" s="62">
        <v>-4022</v>
      </c>
      <c r="D42" s="62">
        <v>-7827</v>
      </c>
      <c r="E42" s="62">
        <v>-11473</v>
      </c>
      <c r="F42" s="62">
        <v>-17021</v>
      </c>
      <c r="G42" s="62">
        <v>-3737</v>
      </c>
      <c r="H42" s="62">
        <v>-7347</v>
      </c>
      <c r="I42" s="62">
        <v>-11550</v>
      </c>
      <c r="J42" s="62">
        <v>-15325</v>
      </c>
      <c r="K42" s="62">
        <v>-4069</v>
      </c>
      <c r="L42" s="62">
        <v>-8141</v>
      </c>
      <c r="M42" s="62">
        <v>-12315</v>
      </c>
      <c r="N42" s="62">
        <v>-10755</v>
      </c>
      <c r="O42" s="62">
        <v>-3772</v>
      </c>
      <c r="P42" s="62">
        <v>-3382</v>
      </c>
      <c r="Q42" s="62">
        <v>-4968</v>
      </c>
      <c r="R42" s="62">
        <v>-6329</v>
      </c>
      <c r="S42" s="62">
        <v>-1573</v>
      </c>
      <c r="T42" s="62">
        <v>-3992</v>
      </c>
      <c r="U42" s="62">
        <v>-5426</v>
      </c>
      <c r="V42" s="62">
        <v>-6841</v>
      </c>
      <c r="W42" s="62">
        <v>-1191</v>
      </c>
      <c r="X42" s="62">
        <v>-2558</v>
      </c>
      <c r="Y42" s="62">
        <v>-4680</v>
      </c>
      <c r="Z42" s="62">
        <v>-6227</v>
      </c>
      <c r="AA42" s="62">
        <v>-1914</v>
      </c>
      <c r="AB42" s="62">
        <v>-3958</v>
      </c>
      <c r="AC42" s="62">
        <v>-5552</v>
      </c>
      <c r="AD42" s="62">
        <v>-7948</v>
      </c>
      <c r="AE42" s="62">
        <v>-2372</v>
      </c>
      <c r="AF42" s="62">
        <v>-4335</v>
      </c>
      <c r="AG42" s="62">
        <v>-6540</v>
      </c>
      <c r="AH42" s="62">
        <v>-8092</v>
      </c>
      <c r="AI42" s="62">
        <v>-1231</v>
      </c>
      <c r="AJ42" s="62">
        <v>-2163</v>
      </c>
      <c r="AK42" s="62">
        <v>-3792</v>
      </c>
      <c r="AL42" s="62">
        <v>-4205</v>
      </c>
      <c r="AM42" s="62">
        <v>-1517</v>
      </c>
      <c r="AN42" s="62">
        <v>-1279</v>
      </c>
      <c r="AO42" s="62">
        <v>-5207</v>
      </c>
      <c r="AP42" s="62">
        <v>-4516</v>
      </c>
      <c r="AQ42" s="62">
        <v>-435</v>
      </c>
      <c r="AR42" s="62">
        <v>-671</v>
      </c>
      <c r="AS42" s="62">
        <v>-872</v>
      </c>
      <c r="AT42" s="62">
        <v>-2059</v>
      </c>
      <c r="AU42" s="62">
        <v>-51</v>
      </c>
      <c r="AV42" s="62">
        <v>-142</v>
      </c>
      <c r="AW42" s="62">
        <v>-269</v>
      </c>
      <c r="AX42" s="62">
        <v>-327</v>
      </c>
      <c r="AY42" s="62">
        <v>-44</v>
      </c>
      <c r="AZ42" s="62">
        <v>-64</v>
      </c>
      <c r="BA42" s="62">
        <v>-7492</v>
      </c>
      <c r="BB42" s="62">
        <v>-12140</v>
      </c>
      <c r="BC42" s="62">
        <v>-1712</v>
      </c>
      <c r="BD42" s="62">
        <v>-16144</v>
      </c>
      <c r="BE42" s="62">
        <v>-17948</v>
      </c>
      <c r="BF42" s="62">
        <v>-24717</v>
      </c>
      <c r="BG42" s="62">
        <v>-4321</v>
      </c>
      <c r="BH42" s="62">
        <v>-16929</v>
      </c>
      <c r="BI42" s="62">
        <v>-17021</v>
      </c>
      <c r="BJ42" s="62">
        <v>-15325</v>
      </c>
      <c r="BK42" s="62">
        <v>-10755</v>
      </c>
      <c r="BL42" s="62">
        <v>-6329</v>
      </c>
      <c r="BM42" s="62">
        <v>-6841</v>
      </c>
      <c r="BN42" s="62">
        <v>-6227</v>
      </c>
      <c r="BO42" s="62">
        <v>-7948</v>
      </c>
      <c r="BP42" s="62">
        <v>-8092</v>
      </c>
      <c r="BQ42" s="62">
        <v>-4205</v>
      </c>
      <c r="BR42" s="62">
        <v>-4516</v>
      </c>
      <c r="BS42" s="62">
        <v>-2059</v>
      </c>
      <c r="BT42" s="62">
        <v>-327</v>
      </c>
      <c r="BU42" s="62">
        <v>-12140</v>
      </c>
      <c r="BV42" s="62">
        <v>-24717</v>
      </c>
      <c r="BW42" s="62">
        <v>-16929</v>
      </c>
    </row>
    <row r="43" spans="2:75" x14ac:dyDescent="0.2">
      <c r="B43" s="63" t="s">
        <v>119</v>
      </c>
      <c r="C43" s="62">
        <v>73</v>
      </c>
      <c r="D43" s="62">
        <v>73</v>
      </c>
      <c r="E43" s="62">
        <v>115</v>
      </c>
      <c r="F43" s="62">
        <v>847</v>
      </c>
      <c r="G43" s="62">
        <v>535</v>
      </c>
      <c r="H43" s="62">
        <v>1059</v>
      </c>
      <c r="I43" s="62">
        <v>1493</v>
      </c>
      <c r="J43" s="62">
        <v>2543</v>
      </c>
      <c r="K43" s="62">
        <v>475</v>
      </c>
      <c r="L43" s="62">
        <v>475</v>
      </c>
      <c r="M43" s="62">
        <v>727</v>
      </c>
      <c r="N43" s="62">
        <v>727</v>
      </c>
      <c r="O43" s="62">
        <v>228</v>
      </c>
      <c r="P43" s="62">
        <v>381</v>
      </c>
      <c r="Q43" s="62">
        <v>1205</v>
      </c>
      <c r="R43" s="62">
        <v>1807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/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/>
      <c r="BI43" s="62">
        <v>847</v>
      </c>
      <c r="BJ43" s="62">
        <v>2543</v>
      </c>
      <c r="BK43" s="62">
        <v>727</v>
      </c>
      <c r="BL43" s="62">
        <v>1807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</row>
    <row r="44" spans="2:75" x14ac:dyDescent="0.2">
      <c r="B44" s="63" t="s">
        <v>118</v>
      </c>
      <c r="C44" s="62">
        <v>-513</v>
      </c>
      <c r="D44" s="62">
        <v>-611</v>
      </c>
      <c r="E44" s="62">
        <v>-902</v>
      </c>
      <c r="F44" s="62">
        <v>-1099</v>
      </c>
      <c r="G44" s="62">
        <v>-100</v>
      </c>
      <c r="H44" s="62">
        <v>-316</v>
      </c>
      <c r="I44" s="62">
        <v>-1610</v>
      </c>
      <c r="J44" s="62">
        <v>-2208</v>
      </c>
      <c r="K44" s="62">
        <v>-670</v>
      </c>
      <c r="L44" s="62">
        <v>-1764</v>
      </c>
      <c r="M44" s="62">
        <v>-2111</v>
      </c>
      <c r="N44" s="62">
        <v>-2411</v>
      </c>
      <c r="O44" s="62">
        <v>-4</v>
      </c>
      <c r="P44" s="62">
        <v>-249</v>
      </c>
      <c r="Q44" s="62">
        <v>-659</v>
      </c>
      <c r="R44" s="62">
        <v>-659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/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/>
      <c r="BI44" s="62">
        <v>-1099</v>
      </c>
      <c r="BJ44" s="62">
        <v>-2208</v>
      </c>
      <c r="BK44" s="62">
        <v>-2411</v>
      </c>
      <c r="BL44" s="62">
        <v>-659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</row>
    <row r="45" spans="2:75" x14ac:dyDescent="0.2">
      <c r="B45" s="63" t="s">
        <v>117</v>
      </c>
      <c r="C45" s="62">
        <v>0</v>
      </c>
      <c r="D45" s="62">
        <v>0</v>
      </c>
      <c r="E45" s="62">
        <v>0</v>
      </c>
      <c r="F45" s="62">
        <v>-4854</v>
      </c>
      <c r="G45" s="62">
        <v>0</v>
      </c>
      <c r="H45" s="62">
        <v>-579</v>
      </c>
      <c r="I45" s="62">
        <v>-2135</v>
      </c>
      <c r="J45" s="62">
        <v>-4168</v>
      </c>
      <c r="K45" s="62">
        <v>-2046</v>
      </c>
      <c r="L45" s="62">
        <v>-1699</v>
      </c>
      <c r="M45" s="62">
        <v>-2015</v>
      </c>
      <c r="N45" s="62">
        <v>-6366</v>
      </c>
      <c r="O45" s="62">
        <v>-1516</v>
      </c>
      <c r="P45" s="62">
        <v>-2252</v>
      </c>
      <c r="Q45" s="62">
        <v>-2252</v>
      </c>
      <c r="R45" s="62">
        <v>-10738</v>
      </c>
      <c r="S45" s="62">
        <v>-261</v>
      </c>
      <c r="T45" s="62">
        <v>-3852</v>
      </c>
      <c r="U45" s="62">
        <v>-11119</v>
      </c>
      <c r="V45" s="62">
        <v>-15726</v>
      </c>
      <c r="W45" s="62">
        <v>-1215</v>
      </c>
      <c r="X45" s="62">
        <v>-1742</v>
      </c>
      <c r="Y45" s="62">
        <v>-1803</v>
      </c>
      <c r="Z45" s="62">
        <v>-2898</v>
      </c>
      <c r="AA45" s="62">
        <v>-35</v>
      </c>
      <c r="AB45" s="62">
        <v>-35</v>
      </c>
      <c r="AC45" s="62">
        <v>-35</v>
      </c>
      <c r="AD45" s="62">
        <v>-35</v>
      </c>
      <c r="AE45" s="62">
        <v>0</v>
      </c>
      <c r="AF45" s="62">
        <v>0</v>
      </c>
      <c r="AG45" s="62">
        <v>0</v>
      </c>
      <c r="AH45" s="62">
        <v>0</v>
      </c>
      <c r="AI45" s="62">
        <v>-287</v>
      </c>
      <c r="AJ45" s="62">
        <v>-405</v>
      </c>
      <c r="AK45" s="62">
        <v>-405</v>
      </c>
      <c r="AL45" s="62">
        <v>-958</v>
      </c>
      <c r="AM45" s="62">
        <v>-6009</v>
      </c>
      <c r="AN45" s="62">
        <v>-6671</v>
      </c>
      <c r="AO45" s="62">
        <v>-6739</v>
      </c>
      <c r="AP45" s="62">
        <v>-9541</v>
      </c>
      <c r="AQ45" s="62">
        <v>-2067</v>
      </c>
      <c r="AR45" s="62">
        <v>-1579</v>
      </c>
      <c r="AS45" s="62">
        <v>-10060</v>
      </c>
      <c r="AT45" s="62">
        <v>-17300</v>
      </c>
      <c r="AU45" s="62">
        <v>-3129</v>
      </c>
      <c r="AV45" s="62">
        <v>-5179</v>
      </c>
      <c r="AW45" s="62">
        <v>-13567</v>
      </c>
      <c r="AX45" s="62">
        <v>-40442</v>
      </c>
      <c r="AY45" s="62">
        <v>-22346</v>
      </c>
      <c r="AZ45" s="62">
        <v>-43964</v>
      </c>
      <c r="BA45" s="62">
        <v>-69391</v>
      </c>
      <c r="BB45" s="62">
        <v>-110225</v>
      </c>
      <c r="BC45" s="62">
        <v>-11828</v>
      </c>
      <c r="BD45" s="62">
        <v>-18089</v>
      </c>
      <c r="BE45" s="62">
        <v>-35487</v>
      </c>
      <c r="BF45" s="62">
        <v>-55141</v>
      </c>
      <c r="BG45" s="62">
        <v>-17139</v>
      </c>
      <c r="BH45" s="62">
        <v>-26284</v>
      </c>
      <c r="BI45" s="62">
        <v>-4854</v>
      </c>
      <c r="BJ45" s="62">
        <v>-4168</v>
      </c>
      <c r="BK45" s="62">
        <v>-6366</v>
      </c>
      <c r="BL45" s="62">
        <v>-10738</v>
      </c>
      <c r="BM45" s="62">
        <v>-15726</v>
      </c>
      <c r="BN45" s="62">
        <v>-2898</v>
      </c>
      <c r="BO45" s="62">
        <v>-35</v>
      </c>
      <c r="BP45" s="62">
        <v>0</v>
      </c>
      <c r="BQ45" s="62">
        <v>-958</v>
      </c>
      <c r="BR45" s="62">
        <v>-9541</v>
      </c>
      <c r="BS45" s="62">
        <v>-17300</v>
      </c>
      <c r="BT45" s="62">
        <v>-40442</v>
      </c>
      <c r="BU45" s="62">
        <v>-110225</v>
      </c>
      <c r="BV45" s="62">
        <v>-55141</v>
      </c>
      <c r="BW45" s="62">
        <v>-26284</v>
      </c>
    </row>
    <row r="46" spans="2:75" x14ac:dyDescent="0.2">
      <c r="B46" s="63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5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/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/>
      <c r="BH46" s="62"/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</row>
    <row r="47" spans="2:75" x14ac:dyDescent="0.2">
      <c r="B47" s="63" t="s">
        <v>116</v>
      </c>
      <c r="C47" s="62">
        <v>0</v>
      </c>
      <c r="D47" s="62">
        <v>0</v>
      </c>
      <c r="E47" s="62">
        <v>0</v>
      </c>
      <c r="F47" s="62">
        <v>1643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/>
      <c r="AS47" s="62"/>
      <c r="AT47" s="62"/>
      <c r="AU47" s="62"/>
      <c r="AV47" s="62"/>
      <c r="AW47" s="62"/>
      <c r="AX47" s="62"/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/>
      <c r="BH47" s="62"/>
      <c r="BI47" s="62">
        <v>1643</v>
      </c>
      <c r="BJ47" s="62">
        <v>0</v>
      </c>
      <c r="BK47" s="62">
        <v>0</v>
      </c>
      <c r="BL47" s="62"/>
      <c r="BM47" s="62"/>
      <c r="BN47" s="62"/>
      <c r="BO47" s="62"/>
      <c r="BP47" s="62"/>
      <c r="BQ47" s="62"/>
      <c r="BR47" s="62"/>
      <c r="BS47" s="62"/>
      <c r="BT47" s="62">
        <v>0</v>
      </c>
      <c r="BU47" s="62">
        <v>0</v>
      </c>
      <c r="BV47" s="62">
        <v>0</v>
      </c>
      <c r="BW47" s="62">
        <v>0</v>
      </c>
    </row>
    <row r="48" spans="2:75" x14ac:dyDescent="0.2">
      <c r="B48" s="63" t="s">
        <v>115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16000</v>
      </c>
      <c r="Q48" s="62">
        <v>16000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/>
      <c r="AW48" s="62"/>
      <c r="AX48" s="62"/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/>
      <c r="BH48" s="62"/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</row>
    <row r="49" spans="2:75" x14ac:dyDescent="0.2">
      <c r="B49" s="37" t="s">
        <v>114</v>
      </c>
      <c r="C49" s="36">
        <v>-2882</v>
      </c>
      <c r="D49" s="36">
        <v>5805</v>
      </c>
      <c r="E49" s="36">
        <v>29500</v>
      </c>
      <c r="F49" s="36">
        <v>53094</v>
      </c>
      <c r="G49" s="36">
        <v>1415</v>
      </c>
      <c r="H49" s="36">
        <v>5283</v>
      </c>
      <c r="I49" s="36">
        <v>21843</v>
      </c>
      <c r="J49" s="36">
        <v>39095</v>
      </c>
      <c r="K49" s="36">
        <v>-9187</v>
      </c>
      <c r="L49" s="36">
        <v>-11627</v>
      </c>
      <c r="M49" s="36">
        <v>24659</v>
      </c>
      <c r="N49" s="36">
        <v>60208</v>
      </c>
      <c r="O49" s="36">
        <v>6004</v>
      </c>
      <c r="P49" s="36">
        <v>29060</v>
      </c>
      <c r="Q49" s="36">
        <v>95367</v>
      </c>
      <c r="R49" s="36">
        <v>66306</v>
      </c>
      <c r="S49" s="36">
        <v>32658</v>
      </c>
      <c r="T49" s="36">
        <v>55549</v>
      </c>
      <c r="U49" s="36">
        <v>118355</v>
      </c>
      <c r="V49" s="36">
        <v>96436</v>
      </c>
      <c r="W49" s="36">
        <v>-24946</v>
      </c>
      <c r="X49" s="36">
        <v>-35046</v>
      </c>
      <c r="Y49" s="36">
        <v>1242</v>
      </c>
      <c r="Z49" s="36">
        <v>7405</v>
      </c>
      <c r="AA49" s="36">
        <v>2839</v>
      </c>
      <c r="AB49" s="36">
        <v>14612</v>
      </c>
      <c r="AC49" s="36">
        <v>65991</v>
      </c>
      <c r="AD49" s="36">
        <v>53122</v>
      </c>
      <c r="AE49" s="36">
        <v>-26849</v>
      </c>
      <c r="AF49" s="36">
        <v>-55570</v>
      </c>
      <c r="AG49" s="36">
        <v>-29323</v>
      </c>
      <c r="AH49" s="36">
        <v>-18610</v>
      </c>
      <c r="AI49" s="36">
        <v>-7697</v>
      </c>
      <c r="AJ49" s="36">
        <v>-5497</v>
      </c>
      <c r="AK49" s="36">
        <v>-26174</v>
      </c>
      <c r="AL49" s="36">
        <v>-20484</v>
      </c>
      <c r="AM49" s="36">
        <v>-12492</v>
      </c>
      <c r="AN49" s="36">
        <v>-184</v>
      </c>
      <c r="AO49" s="36">
        <v>25005</v>
      </c>
      <c r="AP49" s="36">
        <v>61497</v>
      </c>
      <c r="AQ49" s="36">
        <v>-12902</v>
      </c>
      <c r="AR49" s="36">
        <v>54366</v>
      </c>
      <c r="AS49" s="36">
        <v>144915</v>
      </c>
      <c r="AT49" s="36">
        <v>253962</v>
      </c>
      <c r="AU49" s="36">
        <v>-21478</v>
      </c>
      <c r="AV49" s="36">
        <v>19621</v>
      </c>
      <c r="AW49" s="36">
        <v>44147</v>
      </c>
      <c r="AX49" s="36">
        <v>42036</v>
      </c>
      <c r="AY49" s="36">
        <v>42850.097999999998</v>
      </c>
      <c r="AZ49" s="36">
        <v>138693</v>
      </c>
      <c r="BA49" s="36">
        <v>229462</v>
      </c>
      <c r="BB49" s="36">
        <v>348152</v>
      </c>
      <c r="BC49" s="36">
        <v>33982</v>
      </c>
      <c r="BD49" s="36">
        <v>115662</v>
      </c>
      <c r="BE49" s="36">
        <v>192991</v>
      </c>
      <c r="BF49" s="36">
        <v>282029</v>
      </c>
      <c r="BG49" s="36">
        <f>+BG9+BG10+BG30+BG36</f>
        <v>20377</v>
      </c>
      <c r="BH49" s="36">
        <v>157395</v>
      </c>
      <c r="BI49" s="36">
        <v>53094</v>
      </c>
      <c r="BJ49" s="36">
        <v>39095</v>
      </c>
      <c r="BK49" s="36">
        <v>60208</v>
      </c>
      <c r="BL49" s="36">
        <v>66306</v>
      </c>
      <c r="BM49" s="36">
        <v>96436</v>
      </c>
      <c r="BN49" s="36">
        <v>7405</v>
      </c>
      <c r="BO49" s="36">
        <v>53122</v>
      </c>
      <c r="BP49" s="36">
        <v>-18610</v>
      </c>
      <c r="BQ49" s="36">
        <v>-20484</v>
      </c>
      <c r="BR49" s="36">
        <v>61497</v>
      </c>
      <c r="BS49" s="36">
        <v>253962</v>
      </c>
      <c r="BT49" s="36">
        <v>42036</v>
      </c>
      <c r="BU49" s="36">
        <v>348152</v>
      </c>
      <c r="BV49" s="36">
        <v>282029</v>
      </c>
      <c r="BW49" s="36">
        <v>157395</v>
      </c>
    </row>
    <row r="50" spans="2:75" x14ac:dyDescent="0.2">
      <c r="B50" s="63" t="s">
        <v>113</v>
      </c>
      <c r="C50" s="67">
        <v>-3657</v>
      </c>
      <c r="D50" s="67">
        <v>-6614</v>
      </c>
      <c r="E50" s="67">
        <v>-10280</v>
      </c>
      <c r="F50" s="67">
        <v>-14816</v>
      </c>
      <c r="G50" s="67">
        <v>-2945</v>
      </c>
      <c r="H50" s="67">
        <v>-8504</v>
      </c>
      <c r="I50" s="67">
        <v>-13370</v>
      </c>
      <c r="J50" s="67">
        <v>-21532</v>
      </c>
      <c r="K50" s="67">
        <v>-2325</v>
      </c>
      <c r="L50" s="67">
        <v>-6893</v>
      </c>
      <c r="M50" s="67">
        <v>-18979</v>
      </c>
      <c r="N50" s="67">
        <v>-26940</v>
      </c>
      <c r="O50" s="67">
        <v>-4950</v>
      </c>
      <c r="P50" s="67">
        <v>-11724</v>
      </c>
      <c r="Q50" s="67">
        <v>-20385</v>
      </c>
      <c r="R50" s="67">
        <v>-28064</v>
      </c>
      <c r="S50" s="67">
        <v>-17006</v>
      </c>
      <c r="T50" s="67">
        <v>-27683</v>
      </c>
      <c r="U50" s="67">
        <v>-37724</v>
      </c>
      <c r="V50" s="67">
        <v>-64703</v>
      </c>
      <c r="W50" s="67">
        <v>-9045</v>
      </c>
      <c r="X50" s="67">
        <v>-16625</v>
      </c>
      <c r="Y50" s="67">
        <v>-36326</v>
      </c>
      <c r="Z50" s="67">
        <v>-47310</v>
      </c>
      <c r="AA50" s="67">
        <v>-5424</v>
      </c>
      <c r="AB50" s="67">
        <v>-7938</v>
      </c>
      <c r="AC50" s="67">
        <v>-10443</v>
      </c>
      <c r="AD50" s="67">
        <v>-13128</v>
      </c>
      <c r="AE50" s="67">
        <v>-4144</v>
      </c>
      <c r="AF50" s="67">
        <v>-9535</v>
      </c>
      <c r="AG50" s="67">
        <v>-14994</v>
      </c>
      <c r="AH50" s="67">
        <v>-17991</v>
      </c>
      <c r="AI50" s="67">
        <v>-3657</v>
      </c>
      <c r="AJ50" s="67">
        <v>-6875</v>
      </c>
      <c r="AK50" s="67">
        <v>-9277</v>
      </c>
      <c r="AL50" s="67">
        <v>-11004</v>
      </c>
      <c r="AM50" s="67">
        <v>-4101</v>
      </c>
      <c r="AN50" s="67">
        <v>-5561</v>
      </c>
      <c r="AO50" s="67">
        <v>-8213</v>
      </c>
      <c r="AP50" s="67">
        <v>-13199</v>
      </c>
      <c r="AQ50" s="67">
        <v>-1940</v>
      </c>
      <c r="AR50" s="67">
        <v>-3912</v>
      </c>
      <c r="AS50" s="67">
        <v>-6897</v>
      </c>
      <c r="AT50" s="67">
        <v>-11850</v>
      </c>
      <c r="AU50" s="67">
        <v>-12028</v>
      </c>
      <c r="AV50" s="67">
        <v>-18631</v>
      </c>
      <c r="AW50" s="67">
        <v>-25687</v>
      </c>
      <c r="AX50" s="67">
        <v>-39922</v>
      </c>
      <c r="AY50" s="67">
        <v>-7473.7969999999996</v>
      </c>
      <c r="AZ50" s="67">
        <v>-19146</v>
      </c>
      <c r="BA50" s="67">
        <v>-31110</v>
      </c>
      <c r="BB50" s="67">
        <v>-55967</v>
      </c>
      <c r="BC50" s="67">
        <v>-9454</v>
      </c>
      <c r="BD50" s="67">
        <v>-36291</v>
      </c>
      <c r="BE50" s="67">
        <v>-53621</v>
      </c>
      <c r="BF50" s="67">
        <v>-75366</v>
      </c>
      <c r="BG50" s="67">
        <v>-7173</v>
      </c>
      <c r="BH50" s="67">
        <v>-15557</v>
      </c>
      <c r="BI50" s="67">
        <v>-14816</v>
      </c>
      <c r="BJ50" s="67">
        <v>-21532</v>
      </c>
      <c r="BK50" s="67">
        <v>-26940</v>
      </c>
      <c r="BL50" s="67">
        <v>-28064</v>
      </c>
      <c r="BM50" s="67">
        <v>-64703</v>
      </c>
      <c r="BN50" s="67">
        <v>-47310</v>
      </c>
      <c r="BO50" s="67">
        <v>-13128</v>
      </c>
      <c r="BP50" s="67">
        <v>-17991</v>
      </c>
      <c r="BQ50" s="67">
        <v>-11004</v>
      </c>
      <c r="BR50" s="67">
        <v>-13199</v>
      </c>
      <c r="BS50" s="67">
        <v>-11850</v>
      </c>
      <c r="BT50" s="67">
        <v>-39922</v>
      </c>
      <c r="BU50" s="67">
        <v>-55967</v>
      </c>
      <c r="BV50" s="67">
        <v>-75366</v>
      </c>
      <c r="BW50" s="67">
        <v>-15557</v>
      </c>
    </row>
    <row r="51" spans="2:75" ht="12.75" customHeight="1" x14ac:dyDescent="0.2">
      <c r="B51" s="63" t="s">
        <v>112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-5273</v>
      </c>
      <c r="AS51" s="66">
        <v>-5335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/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/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</row>
    <row r="52" spans="2:75" x14ac:dyDescent="0.2">
      <c r="B52" s="63" t="s">
        <v>111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-9308</v>
      </c>
      <c r="K52" s="66">
        <v>0</v>
      </c>
      <c r="L52" s="66">
        <v>-445</v>
      </c>
      <c r="M52" s="66">
        <v>-637</v>
      </c>
      <c r="N52" s="66">
        <v>-297</v>
      </c>
      <c r="O52" s="66">
        <v>-158</v>
      </c>
      <c r="P52" s="66">
        <v>-337</v>
      </c>
      <c r="Q52" s="66">
        <v>9605</v>
      </c>
      <c r="R52" s="66">
        <v>9605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-10726</v>
      </c>
      <c r="AC52" s="66">
        <v>-11120</v>
      </c>
      <c r="AD52" s="66">
        <v>-11142</v>
      </c>
      <c r="AE52" s="66">
        <v>-9722</v>
      </c>
      <c r="AF52" s="66">
        <v>-10268</v>
      </c>
      <c r="AG52" s="66">
        <v>118</v>
      </c>
      <c r="AH52" s="66">
        <v>3810</v>
      </c>
      <c r="AI52" s="66">
        <v>1766</v>
      </c>
      <c r="AJ52" s="66">
        <v>1676</v>
      </c>
      <c r="AK52" s="66">
        <v>-8535</v>
      </c>
      <c r="AL52" s="66">
        <v>-8279</v>
      </c>
      <c r="AM52" s="66">
        <v>-6806</v>
      </c>
      <c r="AN52" s="66">
        <v>-7173</v>
      </c>
      <c r="AO52" s="66">
        <v>9924</v>
      </c>
      <c r="AP52" s="66">
        <v>9852</v>
      </c>
      <c r="AQ52" s="66">
        <v>5759</v>
      </c>
      <c r="AR52" s="66">
        <v>0</v>
      </c>
      <c r="AS52" s="66">
        <v>0</v>
      </c>
      <c r="AT52" s="66">
        <v>5759</v>
      </c>
      <c r="AU52" s="66">
        <v>-13109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/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/>
      <c r="BI52" s="66">
        <v>0</v>
      </c>
      <c r="BJ52" s="66">
        <v>-9308</v>
      </c>
      <c r="BK52" s="66">
        <v>-297</v>
      </c>
      <c r="BL52" s="66">
        <v>9605</v>
      </c>
      <c r="BM52" s="66">
        <v>0</v>
      </c>
      <c r="BN52" s="66">
        <v>0</v>
      </c>
      <c r="BO52" s="66">
        <v>-11142</v>
      </c>
      <c r="BP52" s="66">
        <v>3810</v>
      </c>
      <c r="BQ52" s="66">
        <v>-8279</v>
      </c>
      <c r="BR52" s="66">
        <v>9852</v>
      </c>
      <c r="BS52" s="66">
        <v>5759</v>
      </c>
      <c r="BT52" s="66">
        <v>0</v>
      </c>
      <c r="BU52" s="66">
        <v>0</v>
      </c>
      <c r="BV52" s="66">
        <v>0</v>
      </c>
      <c r="BW52" s="66">
        <v>0</v>
      </c>
    </row>
    <row r="53" spans="2:75" x14ac:dyDescent="0.2">
      <c r="B53" s="63" t="s">
        <v>110</v>
      </c>
      <c r="C53" s="67">
        <v>-3183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-328</v>
      </c>
      <c r="L53" s="67">
        <v>-168</v>
      </c>
      <c r="M53" s="67">
        <v>-241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-21120</v>
      </c>
      <c r="AU53" s="67">
        <v>-19321</v>
      </c>
      <c r="AV53" s="67">
        <v>-58588</v>
      </c>
      <c r="AW53" s="67">
        <v>-27130</v>
      </c>
      <c r="AX53" s="67">
        <v>21138</v>
      </c>
      <c r="AY53" s="67">
        <v>0</v>
      </c>
      <c r="AZ53" s="67">
        <v>-58147</v>
      </c>
      <c r="BA53" s="67">
        <v>-93405</v>
      </c>
      <c r="BB53" s="67">
        <v>-81429</v>
      </c>
      <c r="BC53" s="67">
        <v>-33597</v>
      </c>
      <c r="BD53" s="67">
        <v>68863</v>
      </c>
      <c r="BE53" s="67">
        <v>77536</v>
      </c>
      <c r="BF53" s="67">
        <v>52496</v>
      </c>
      <c r="BG53" s="67">
        <v>38314</v>
      </c>
      <c r="BH53" s="67">
        <v>-32610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-21120</v>
      </c>
      <c r="BT53" s="67">
        <v>21138</v>
      </c>
      <c r="BU53" s="67">
        <v>-81429</v>
      </c>
      <c r="BV53" s="67">
        <v>52496</v>
      </c>
      <c r="BW53" s="67">
        <v>-32610</v>
      </c>
    </row>
    <row r="54" spans="2:75" x14ac:dyDescent="0.2">
      <c r="B54" s="63" t="s">
        <v>109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-45262</v>
      </c>
      <c r="BD54" s="67">
        <v>-45262</v>
      </c>
      <c r="BE54" s="67">
        <v>-45262</v>
      </c>
      <c r="BF54" s="67">
        <v>-45262</v>
      </c>
      <c r="BG54" s="67">
        <v>0</v>
      </c>
      <c r="BH54" s="67">
        <v>0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>
        <v>0</v>
      </c>
      <c r="BU54" s="67">
        <v>0</v>
      </c>
      <c r="BV54" s="67">
        <v>-45262</v>
      </c>
      <c r="BW54" s="67">
        <v>0</v>
      </c>
    </row>
    <row r="55" spans="2:75" x14ac:dyDescent="0.2">
      <c r="B55" s="63" t="s">
        <v>108</v>
      </c>
      <c r="C55" s="66">
        <v>0</v>
      </c>
      <c r="D55" s="66">
        <v>-3183</v>
      </c>
      <c r="E55" s="66">
        <v>-3363</v>
      </c>
      <c r="F55" s="66">
        <v>-3277</v>
      </c>
      <c r="G55" s="66">
        <v>-87</v>
      </c>
      <c r="H55" s="66">
        <v>-181</v>
      </c>
      <c r="I55" s="66">
        <v>-285</v>
      </c>
      <c r="J55" s="66">
        <v>-380</v>
      </c>
      <c r="K55" s="66">
        <v>0</v>
      </c>
      <c r="L55" s="66">
        <v>0</v>
      </c>
      <c r="M55" s="66">
        <v>0</v>
      </c>
      <c r="N55" s="66">
        <v>-308</v>
      </c>
      <c r="O55" s="66">
        <v>-64</v>
      </c>
      <c r="P55" s="66">
        <v>-135</v>
      </c>
      <c r="Q55" s="66">
        <v>-222</v>
      </c>
      <c r="R55" s="66">
        <v>-319</v>
      </c>
      <c r="S55" s="66">
        <v>4284</v>
      </c>
      <c r="T55" s="66">
        <v>4447</v>
      </c>
      <c r="U55" s="66">
        <v>4654</v>
      </c>
      <c r="V55" s="66">
        <v>5446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/>
      <c r="BI55" s="66">
        <v>-3277</v>
      </c>
      <c r="BJ55" s="66">
        <v>-380</v>
      </c>
      <c r="BK55" s="66">
        <v>-308</v>
      </c>
      <c r="BL55" s="66">
        <v>-319</v>
      </c>
      <c r="BM55" s="66">
        <v>5446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</row>
    <row r="56" spans="2:75" x14ac:dyDescent="0.2">
      <c r="B56" s="63" t="s">
        <v>107</v>
      </c>
      <c r="C56" s="62">
        <v>0</v>
      </c>
      <c r="D56" s="62">
        <v>7</v>
      </c>
      <c r="E56" s="62">
        <v>7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/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</row>
    <row r="57" spans="2:75" x14ac:dyDescent="0.2">
      <c r="B57" s="63" t="s">
        <v>106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5000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/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</row>
    <row r="58" spans="2:75" x14ac:dyDescent="0.2">
      <c r="B58" s="63" t="s">
        <v>105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-1</v>
      </c>
      <c r="U58" s="62">
        <v>-1</v>
      </c>
      <c r="V58" s="62">
        <v>-1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/>
      <c r="BI58" s="62">
        <v>0</v>
      </c>
      <c r="BJ58" s="62">
        <v>0</v>
      </c>
      <c r="BK58" s="62">
        <v>0</v>
      </c>
      <c r="BL58" s="62">
        <v>0</v>
      </c>
      <c r="BM58" s="62">
        <v>-1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</row>
    <row r="59" spans="2:75" x14ac:dyDescent="0.2">
      <c r="B59" s="63" t="s">
        <v>104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-50071</v>
      </c>
      <c r="O59" s="66">
        <v>-41340</v>
      </c>
      <c r="P59" s="66">
        <v>-37045</v>
      </c>
      <c r="Q59" s="66">
        <v>-45012</v>
      </c>
      <c r="R59" s="66">
        <v>-57182</v>
      </c>
      <c r="S59" s="66">
        <v>7550</v>
      </c>
      <c r="T59" s="66">
        <v>7996</v>
      </c>
      <c r="U59" s="66">
        <v>-25636</v>
      </c>
      <c r="V59" s="66">
        <v>-6423</v>
      </c>
      <c r="W59" s="66">
        <v>19054</v>
      </c>
      <c r="X59" s="66">
        <v>47892</v>
      </c>
      <c r="Y59" s="66">
        <v>49181</v>
      </c>
      <c r="Z59" s="66">
        <v>45291</v>
      </c>
      <c r="AA59" s="66">
        <v>399</v>
      </c>
      <c r="AB59" s="66">
        <v>5480</v>
      </c>
      <c r="AC59" s="66">
        <v>-19961</v>
      </c>
      <c r="AD59" s="66">
        <v>-12306</v>
      </c>
      <c r="AE59" s="66">
        <v>42491</v>
      </c>
      <c r="AF59" s="66">
        <v>67410</v>
      </c>
      <c r="AG59" s="66">
        <v>57942</v>
      </c>
      <c r="AH59" s="66">
        <v>33192</v>
      </c>
      <c r="AI59" s="66">
        <v>17418</v>
      </c>
      <c r="AJ59" s="66">
        <v>38074</v>
      </c>
      <c r="AK59" s="66">
        <v>43374</v>
      </c>
      <c r="AL59" s="66">
        <v>42973</v>
      </c>
      <c r="AM59" s="66">
        <v>29194</v>
      </c>
      <c r="AN59" s="66">
        <v>26314</v>
      </c>
      <c r="AO59" s="66">
        <v>5144</v>
      </c>
      <c r="AP59" s="66">
        <v>9641</v>
      </c>
      <c r="AQ59" s="66">
        <v>27039</v>
      </c>
      <c r="AR59" s="66">
        <v>34035</v>
      </c>
      <c r="AS59" s="66">
        <v>34034</v>
      </c>
      <c r="AT59" s="66">
        <v>40688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/>
      <c r="BI59" s="66">
        <v>0</v>
      </c>
      <c r="BJ59" s="66">
        <v>0</v>
      </c>
      <c r="BK59" s="66">
        <v>-50071</v>
      </c>
      <c r="BL59" s="66">
        <v>-57182</v>
      </c>
      <c r="BM59" s="66">
        <v>-6423</v>
      </c>
      <c r="BN59" s="66">
        <v>45291</v>
      </c>
      <c r="BO59" s="66">
        <v>-12306</v>
      </c>
      <c r="BP59" s="66">
        <v>33192</v>
      </c>
      <c r="BQ59" s="66">
        <v>42973</v>
      </c>
      <c r="BR59" s="66">
        <v>9641</v>
      </c>
      <c r="BS59" s="66">
        <v>40688</v>
      </c>
      <c r="BT59" s="66">
        <v>0</v>
      </c>
      <c r="BU59" s="66">
        <v>0</v>
      </c>
      <c r="BV59" s="66">
        <v>0</v>
      </c>
      <c r="BW59" s="66">
        <v>0</v>
      </c>
    </row>
    <row r="60" spans="2:75" x14ac:dyDescent="0.2">
      <c r="B60" s="63" t="s">
        <v>103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/>
      <c r="O60" s="66">
        <v>0</v>
      </c>
      <c r="P60" s="66">
        <v>-701</v>
      </c>
      <c r="Q60" s="66">
        <v>0</v>
      </c>
      <c r="R60" s="66">
        <v>0</v>
      </c>
      <c r="S60" s="66">
        <v>-33014</v>
      </c>
      <c r="T60" s="66">
        <v>-18501</v>
      </c>
      <c r="U60" s="66">
        <v>-36119</v>
      </c>
      <c r="V60" s="66">
        <v>-39872</v>
      </c>
      <c r="W60" s="66">
        <v>38901</v>
      </c>
      <c r="X60" s="66">
        <v>48623</v>
      </c>
      <c r="Y60" s="66">
        <v>14911</v>
      </c>
      <c r="Z60" s="66">
        <v>34577</v>
      </c>
      <c r="AA60" s="66">
        <v>-2156</v>
      </c>
      <c r="AB60" s="66">
        <v>9667</v>
      </c>
      <c r="AC60" s="66">
        <v>-22235</v>
      </c>
      <c r="AD60" s="66">
        <v>-15461</v>
      </c>
      <c r="AE60" s="66">
        <v>2106</v>
      </c>
      <c r="AF60" s="66">
        <v>23973</v>
      </c>
      <c r="AG60" s="66">
        <v>10968</v>
      </c>
      <c r="AH60" s="66">
        <v>31238</v>
      </c>
      <c r="AI60" s="66">
        <v>2259</v>
      </c>
      <c r="AJ60" s="66">
        <v>-38925</v>
      </c>
      <c r="AK60" s="66">
        <v>7240</v>
      </c>
      <c r="AL60" s="66">
        <v>5252</v>
      </c>
      <c r="AM60" s="66">
        <v>6173</v>
      </c>
      <c r="AN60" s="66">
        <v>6142</v>
      </c>
      <c r="AO60" s="66">
        <v>6120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/>
      <c r="BI60" s="66">
        <v>0</v>
      </c>
      <c r="BJ60" s="66">
        <v>0</v>
      </c>
      <c r="BK60" s="66">
        <v>0</v>
      </c>
      <c r="BL60" s="66">
        <v>0</v>
      </c>
      <c r="BM60" s="66">
        <v>-39872</v>
      </c>
      <c r="BN60" s="66">
        <v>34577</v>
      </c>
      <c r="BO60" s="66">
        <v>-15461</v>
      </c>
      <c r="BP60" s="66">
        <v>31238</v>
      </c>
      <c r="BQ60" s="66">
        <v>5252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</row>
    <row r="61" spans="2:75" x14ac:dyDescent="0.2">
      <c r="B61" s="37" t="s">
        <v>102</v>
      </c>
      <c r="C61" s="36">
        <v>-6840</v>
      </c>
      <c r="D61" s="36">
        <v>-9790</v>
      </c>
      <c r="E61" s="36">
        <v>-13636</v>
      </c>
      <c r="F61" s="36">
        <v>-18093</v>
      </c>
      <c r="G61" s="36">
        <v>-3032</v>
      </c>
      <c r="H61" s="36">
        <v>-8685</v>
      </c>
      <c r="I61" s="36">
        <v>-13655</v>
      </c>
      <c r="J61" s="36">
        <v>-31220</v>
      </c>
      <c r="K61" s="36">
        <v>-2653</v>
      </c>
      <c r="L61" s="36">
        <v>-7506</v>
      </c>
      <c r="M61" s="36">
        <v>-19857</v>
      </c>
      <c r="N61" s="36">
        <v>-77616</v>
      </c>
      <c r="O61" s="36">
        <v>-46512</v>
      </c>
      <c r="P61" s="36">
        <v>-49942</v>
      </c>
      <c r="Q61" s="36">
        <v>-56014</v>
      </c>
      <c r="R61" s="36">
        <v>-75960</v>
      </c>
      <c r="S61" s="36">
        <v>-38186</v>
      </c>
      <c r="T61" s="36">
        <v>-33742</v>
      </c>
      <c r="U61" s="36">
        <v>-94826</v>
      </c>
      <c r="V61" s="36">
        <v>-105553</v>
      </c>
      <c r="W61" s="36">
        <v>48910</v>
      </c>
      <c r="X61" s="36">
        <v>79890</v>
      </c>
      <c r="Y61" s="36">
        <v>27766</v>
      </c>
      <c r="Z61" s="36">
        <v>32558</v>
      </c>
      <c r="AA61" s="36">
        <v>-7181</v>
      </c>
      <c r="AB61" s="36">
        <v>-3517</v>
      </c>
      <c r="AC61" s="36">
        <v>-63759</v>
      </c>
      <c r="AD61" s="36">
        <v>-52037</v>
      </c>
      <c r="AE61" s="36">
        <v>30731</v>
      </c>
      <c r="AF61" s="36">
        <v>71580</v>
      </c>
      <c r="AG61" s="36">
        <v>54034</v>
      </c>
      <c r="AH61" s="36">
        <v>50249</v>
      </c>
      <c r="AI61" s="36">
        <v>17786</v>
      </c>
      <c r="AJ61" s="36">
        <v>-6050</v>
      </c>
      <c r="AK61" s="36">
        <v>32802</v>
      </c>
      <c r="AL61" s="36">
        <v>28942</v>
      </c>
      <c r="AM61" s="36">
        <v>24460</v>
      </c>
      <c r="AN61" s="36">
        <v>19722</v>
      </c>
      <c r="AO61" s="36">
        <v>12975</v>
      </c>
      <c r="AP61" s="36">
        <v>6294</v>
      </c>
      <c r="AQ61" s="36">
        <v>30858</v>
      </c>
      <c r="AR61" s="36">
        <v>24850</v>
      </c>
      <c r="AS61" s="36">
        <v>21802</v>
      </c>
      <c r="AT61" s="36">
        <v>13477</v>
      </c>
      <c r="AU61" s="36">
        <v>-44458</v>
      </c>
      <c r="AV61" s="36">
        <v>-77219</v>
      </c>
      <c r="AW61" s="36">
        <v>-52817</v>
      </c>
      <c r="AX61" s="36">
        <v>-13784</v>
      </c>
      <c r="AY61" s="36">
        <v>-7473.7969999999996</v>
      </c>
      <c r="AZ61" s="36">
        <v>-77293</v>
      </c>
      <c r="BA61" s="36">
        <v>-124515</v>
      </c>
      <c r="BB61" s="36">
        <v>-137396</v>
      </c>
      <c r="BC61" s="36">
        <v>-88313</v>
      </c>
      <c r="BD61" s="36">
        <v>-12690</v>
      </c>
      <c r="BE61" s="36">
        <v>-21347</v>
      </c>
      <c r="BF61" s="36">
        <v>-68132</v>
      </c>
      <c r="BG61" s="36">
        <f>SUM(BG50:BG60)</f>
        <v>31141</v>
      </c>
      <c r="BH61" s="36">
        <v>-48167</v>
      </c>
      <c r="BI61" s="36">
        <v>-18093</v>
      </c>
      <c r="BJ61" s="36">
        <v>-31220</v>
      </c>
      <c r="BK61" s="36">
        <v>-77616</v>
      </c>
      <c r="BL61" s="36">
        <v>-75960</v>
      </c>
      <c r="BM61" s="36">
        <v>-105553</v>
      </c>
      <c r="BN61" s="36">
        <v>32558</v>
      </c>
      <c r="BO61" s="36">
        <v>-52037</v>
      </c>
      <c r="BP61" s="36">
        <v>50249</v>
      </c>
      <c r="BQ61" s="36">
        <v>28942</v>
      </c>
      <c r="BR61" s="36">
        <v>6294</v>
      </c>
      <c r="BS61" s="36">
        <v>13477</v>
      </c>
      <c r="BT61" s="36">
        <v>-13784</v>
      </c>
      <c r="BU61" s="36">
        <v>-137396</v>
      </c>
      <c r="BV61" s="36">
        <v>-68132</v>
      </c>
      <c r="BW61" s="36">
        <v>-48167</v>
      </c>
    </row>
    <row r="62" spans="2:75" ht="12.75" customHeight="1" x14ac:dyDescent="0.2">
      <c r="B62" s="63" t="s">
        <v>101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-12666</v>
      </c>
      <c r="AY62" s="65">
        <v>-4013</v>
      </c>
      <c r="AZ62" s="65">
        <v>-4013</v>
      </c>
      <c r="BA62" s="65">
        <v>-9954</v>
      </c>
      <c r="BB62" s="65">
        <v>-9954</v>
      </c>
      <c r="BC62" s="65">
        <v>0</v>
      </c>
      <c r="BD62" s="65">
        <v>-16204</v>
      </c>
      <c r="BE62" s="65">
        <v>-16204</v>
      </c>
      <c r="BF62" s="65">
        <v>-16204</v>
      </c>
      <c r="BG62" s="179">
        <v>0</v>
      </c>
      <c r="BH62" s="179">
        <v>-2447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5"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-12666</v>
      </c>
      <c r="BU62" s="65">
        <v>-9954</v>
      </c>
      <c r="BV62" s="65">
        <v>-16204</v>
      </c>
      <c r="BW62" s="65">
        <v>-2447</v>
      </c>
    </row>
    <row r="63" spans="2:75" x14ac:dyDescent="0.2">
      <c r="B63" s="63" t="s">
        <v>100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22</v>
      </c>
      <c r="U63" s="62">
        <v>1263</v>
      </c>
      <c r="V63" s="62">
        <v>1263</v>
      </c>
      <c r="W63" s="62">
        <v>0</v>
      </c>
      <c r="X63" s="62">
        <v>100</v>
      </c>
      <c r="Y63" s="62">
        <v>100</v>
      </c>
      <c r="Z63" s="62">
        <v>100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/>
      <c r="BI63" s="62">
        <v>0</v>
      </c>
      <c r="BJ63" s="62">
        <v>0</v>
      </c>
      <c r="BK63" s="62">
        <v>0</v>
      </c>
      <c r="BL63" s="62">
        <v>0</v>
      </c>
      <c r="BM63" s="62">
        <v>1263</v>
      </c>
      <c r="BN63" s="62">
        <v>100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</row>
    <row r="64" spans="2:75" x14ac:dyDescent="0.2">
      <c r="B64" s="63" t="s">
        <v>99</v>
      </c>
      <c r="C64" s="64">
        <v>0</v>
      </c>
      <c r="D64" s="64">
        <v>0</v>
      </c>
      <c r="E64" s="64">
        <v>0</v>
      </c>
      <c r="F64" s="64">
        <v>-21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-23861</v>
      </c>
      <c r="Q64" s="64">
        <v>-23861</v>
      </c>
      <c r="R64" s="64">
        <v>-7861</v>
      </c>
      <c r="S64" s="64">
        <v>0</v>
      </c>
      <c r="T64" s="64">
        <v>-12967</v>
      </c>
      <c r="U64" s="64">
        <v>-12967</v>
      </c>
      <c r="V64" s="64">
        <v>-12967</v>
      </c>
      <c r="W64" s="64">
        <v>0</v>
      </c>
      <c r="X64" s="64">
        <v>-35823</v>
      </c>
      <c r="Y64" s="64">
        <v>-35823</v>
      </c>
      <c r="Z64" s="64">
        <v>-35823</v>
      </c>
      <c r="AA64" s="64">
        <v>0</v>
      </c>
      <c r="AB64" s="64">
        <v>-2690</v>
      </c>
      <c r="AC64" s="64">
        <v>-2690</v>
      </c>
      <c r="AD64" s="64">
        <v>-2686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-2590</v>
      </c>
      <c r="AQ64" s="64">
        <v>0</v>
      </c>
      <c r="AR64" s="64">
        <v>0</v>
      </c>
      <c r="AS64" s="64">
        <v>-6388</v>
      </c>
      <c r="AT64" s="64">
        <v>-6388</v>
      </c>
      <c r="AU64" s="64">
        <v>0</v>
      </c>
      <c r="AV64" s="64">
        <v>-25402</v>
      </c>
      <c r="AW64" s="64">
        <v>-46880</v>
      </c>
      <c r="AX64" s="64">
        <v>-25402</v>
      </c>
      <c r="AY64" s="64">
        <v>0</v>
      </c>
      <c r="AZ64" s="64">
        <v>-75533</v>
      </c>
      <c r="BA64" s="64">
        <v>-89873</v>
      </c>
      <c r="BB64" s="64">
        <v>-159873</v>
      </c>
      <c r="BC64" s="64">
        <v>0</v>
      </c>
      <c r="BD64" s="64">
        <v>-77690</v>
      </c>
      <c r="BE64" s="64">
        <v>-112252</v>
      </c>
      <c r="BF64" s="64">
        <v>-126297</v>
      </c>
      <c r="BG64" s="64">
        <v>-2940</v>
      </c>
      <c r="BH64" s="64">
        <v>-77811</v>
      </c>
      <c r="BI64" s="64">
        <v>-21</v>
      </c>
      <c r="BJ64" s="64">
        <v>0</v>
      </c>
      <c r="BK64" s="64">
        <v>0</v>
      </c>
      <c r="BL64" s="64">
        <v>-7861</v>
      </c>
      <c r="BM64" s="64">
        <v>-12967</v>
      </c>
      <c r="BN64" s="64">
        <v>-35823</v>
      </c>
      <c r="BO64" s="64">
        <v>-2686</v>
      </c>
      <c r="BP64" s="64">
        <v>0</v>
      </c>
      <c r="BQ64" s="64">
        <v>0</v>
      </c>
      <c r="BR64" s="64">
        <v>-2590</v>
      </c>
      <c r="BS64" s="64">
        <v>-6388</v>
      </c>
      <c r="BT64" s="64">
        <v>-25402</v>
      </c>
      <c r="BU64" s="64">
        <v>-159873</v>
      </c>
      <c r="BV64" s="64">
        <v>-126297</v>
      </c>
      <c r="BW64" s="64">
        <v>-77811</v>
      </c>
    </row>
    <row r="65" spans="2:75" x14ac:dyDescent="0.2">
      <c r="B65" s="63" t="s">
        <v>98</v>
      </c>
      <c r="C65" s="62">
        <v>-1463</v>
      </c>
      <c r="D65" s="62">
        <v>-3495</v>
      </c>
      <c r="E65" s="62">
        <v>-6508</v>
      </c>
      <c r="F65" s="62">
        <v>-11451</v>
      </c>
      <c r="G65" s="62">
        <v>-6967</v>
      </c>
      <c r="H65" s="62">
        <v>-13967</v>
      </c>
      <c r="I65" s="62">
        <v>-27473</v>
      </c>
      <c r="J65" s="62">
        <v>-33494</v>
      </c>
      <c r="K65" s="62">
        <v>-6897</v>
      </c>
      <c r="L65" s="62">
        <v>-23191</v>
      </c>
      <c r="M65" s="62">
        <v>-78734</v>
      </c>
      <c r="N65" s="62">
        <v>-90146</v>
      </c>
      <c r="O65" s="62">
        <v>-5165</v>
      </c>
      <c r="P65" s="62">
        <v>-43827</v>
      </c>
      <c r="Q65" s="62">
        <v>-50311</v>
      </c>
      <c r="R65" s="62">
        <v>-55208</v>
      </c>
      <c r="S65" s="62">
        <v>-4263</v>
      </c>
      <c r="T65" s="62">
        <v>-19168</v>
      </c>
      <c r="U65" s="62">
        <v>-26175</v>
      </c>
      <c r="V65" s="62">
        <v>-79066</v>
      </c>
      <c r="W65" s="62">
        <v>-8058</v>
      </c>
      <c r="X65" s="62">
        <v>-16588</v>
      </c>
      <c r="Y65" s="62">
        <v>-31890</v>
      </c>
      <c r="Z65" s="62">
        <v>-43925</v>
      </c>
      <c r="AA65" s="62">
        <v>-12585</v>
      </c>
      <c r="AB65" s="62">
        <v>-34711</v>
      </c>
      <c r="AC65" s="62">
        <v>-40962</v>
      </c>
      <c r="AD65" s="62">
        <v>-48304</v>
      </c>
      <c r="AE65" s="62">
        <v>-10210</v>
      </c>
      <c r="AF65" s="62">
        <v>-20420</v>
      </c>
      <c r="AG65" s="62">
        <v>-34908</v>
      </c>
      <c r="AH65" s="62">
        <v>-49391</v>
      </c>
      <c r="AI65" s="62">
        <v>-12687</v>
      </c>
      <c r="AJ65" s="62">
        <v>-34087</v>
      </c>
      <c r="AK65" s="62">
        <v>-57461</v>
      </c>
      <c r="AL65" s="62">
        <v>-60641</v>
      </c>
      <c r="AM65" s="62">
        <v>-12376</v>
      </c>
      <c r="AN65" s="62">
        <v>-12376</v>
      </c>
      <c r="AO65" s="62">
        <v>-33096</v>
      </c>
      <c r="AP65" s="62">
        <v>-35953</v>
      </c>
      <c r="AQ65" s="62">
        <v>-17755</v>
      </c>
      <c r="AR65" s="62">
        <v>-19736</v>
      </c>
      <c r="AS65" s="62">
        <v>-21543</v>
      </c>
      <c r="AT65" s="62">
        <v>-56751</v>
      </c>
      <c r="AU65" s="62">
        <v>-1493</v>
      </c>
      <c r="AV65" s="62">
        <v>-2986</v>
      </c>
      <c r="AW65" s="62">
        <v>-4479</v>
      </c>
      <c r="AX65" s="62">
        <v>-20420</v>
      </c>
      <c r="AY65" s="62">
        <v>-1493</v>
      </c>
      <c r="AZ65" s="62">
        <v>-2987</v>
      </c>
      <c r="BA65" s="62">
        <v>-14480</v>
      </c>
      <c r="BB65" s="62">
        <v>-54978</v>
      </c>
      <c r="BC65" s="62">
        <v>0</v>
      </c>
      <c r="BD65" s="62">
        <v>-60000</v>
      </c>
      <c r="BE65" s="62">
        <v>-60000</v>
      </c>
      <c r="BF65" s="62">
        <v>-72000</v>
      </c>
      <c r="BG65" s="62">
        <v>-50000</v>
      </c>
      <c r="BH65" s="62">
        <v>-110000</v>
      </c>
      <c r="BI65" s="62">
        <v>-11451</v>
      </c>
      <c r="BJ65" s="62">
        <v>-33494</v>
      </c>
      <c r="BK65" s="62">
        <v>-90146</v>
      </c>
      <c r="BL65" s="62">
        <v>-55208</v>
      </c>
      <c r="BM65" s="62">
        <v>-79066</v>
      </c>
      <c r="BN65" s="62">
        <v>-43925</v>
      </c>
      <c r="BO65" s="62">
        <v>-48304</v>
      </c>
      <c r="BP65" s="62">
        <v>-49391</v>
      </c>
      <c r="BQ65" s="62">
        <v>-60641</v>
      </c>
      <c r="BR65" s="62">
        <v>-35953</v>
      </c>
      <c r="BS65" s="62">
        <v>-56751</v>
      </c>
      <c r="BT65" s="62">
        <v>-20420</v>
      </c>
      <c r="BU65" s="62">
        <v>-54978</v>
      </c>
      <c r="BV65" s="62">
        <v>-72000</v>
      </c>
      <c r="BW65" s="62">
        <v>-110000</v>
      </c>
    </row>
    <row r="66" spans="2:75" x14ac:dyDescent="0.2">
      <c r="B66" s="63" t="s">
        <v>97</v>
      </c>
      <c r="C66" s="62">
        <v>0</v>
      </c>
      <c r="D66" s="62">
        <v>0</v>
      </c>
      <c r="E66" s="62">
        <v>16502</v>
      </c>
      <c r="F66" s="62">
        <v>16502</v>
      </c>
      <c r="G66" s="62">
        <v>882</v>
      </c>
      <c r="H66" s="62">
        <v>4189</v>
      </c>
      <c r="I66" s="62">
        <v>41459</v>
      </c>
      <c r="J66" s="62">
        <v>77305</v>
      </c>
      <c r="K66" s="62">
        <v>100</v>
      </c>
      <c r="L66" s="62">
        <v>83</v>
      </c>
      <c r="M66" s="62">
        <v>3759</v>
      </c>
      <c r="N66" s="62">
        <v>6442</v>
      </c>
      <c r="O66" s="62">
        <v>511</v>
      </c>
      <c r="P66" s="62">
        <v>32213</v>
      </c>
      <c r="Q66" s="62">
        <v>32216</v>
      </c>
      <c r="R66" s="62">
        <v>33068</v>
      </c>
      <c r="S66" s="62">
        <v>5011</v>
      </c>
      <c r="T66" s="62">
        <v>8770</v>
      </c>
      <c r="U66" s="62">
        <v>13049</v>
      </c>
      <c r="V66" s="62">
        <v>68486</v>
      </c>
      <c r="W66" s="62">
        <v>312</v>
      </c>
      <c r="X66" s="62">
        <v>9038</v>
      </c>
      <c r="Y66" s="62">
        <v>36604</v>
      </c>
      <c r="Z66" s="62">
        <v>38183</v>
      </c>
      <c r="AA66" s="62">
        <v>25062</v>
      </c>
      <c r="AB66" s="62">
        <v>25062</v>
      </c>
      <c r="AC66" s="62">
        <v>53981</v>
      </c>
      <c r="AD66" s="62">
        <v>62184</v>
      </c>
      <c r="AE66" s="62">
        <v>0</v>
      </c>
      <c r="AF66" s="62">
        <v>1420</v>
      </c>
      <c r="AG66" s="62">
        <v>10386</v>
      </c>
      <c r="AH66" s="62">
        <v>10386</v>
      </c>
      <c r="AI66" s="62">
        <v>0</v>
      </c>
      <c r="AJ66" s="62">
        <v>38000</v>
      </c>
      <c r="AK66" s="62">
        <v>44562</v>
      </c>
      <c r="AL66" s="62">
        <v>44562</v>
      </c>
      <c r="AM66" s="62">
        <v>11000</v>
      </c>
      <c r="AN66" s="62">
        <v>11000</v>
      </c>
      <c r="AO66" s="62">
        <v>11000</v>
      </c>
      <c r="AP66" s="62">
        <v>11000</v>
      </c>
      <c r="AQ66" s="62">
        <v>29696</v>
      </c>
      <c r="AR66" s="62">
        <v>29696</v>
      </c>
      <c r="AS66" s="62">
        <v>29696</v>
      </c>
      <c r="AT66" s="62">
        <v>29696</v>
      </c>
      <c r="AU66" s="62">
        <v>0</v>
      </c>
      <c r="AV66" s="62">
        <v>0</v>
      </c>
      <c r="AW66" s="62">
        <v>50000</v>
      </c>
      <c r="AX66" s="62">
        <v>64446</v>
      </c>
      <c r="AY66" s="62">
        <v>0</v>
      </c>
      <c r="AZ66" s="62">
        <v>100000</v>
      </c>
      <c r="BA66" s="62">
        <v>100000</v>
      </c>
      <c r="BB66" s="62">
        <v>160000</v>
      </c>
      <c r="BC66" s="62">
        <v>0</v>
      </c>
      <c r="BD66" s="62">
        <v>50000</v>
      </c>
      <c r="BE66" s="62">
        <v>100000</v>
      </c>
      <c r="BF66" s="62">
        <v>100000</v>
      </c>
      <c r="BG66" s="62">
        <v>0</v>
      </c>
      <c r="BH66" s="62">
        <v>210000</v>
      </c>
      <c r="BI66" s="62">
        <v>16502</v>
      </c>
      <c r="BJ66" s="62">
        <v>77305</v>
      </c>
      <c r="BK66" s="62">
        <v>6442</v>
      </c>
      <c r="BL66" s="62">
        <v>33068</v>
      </c>
      <c r="BM66" s="62">
        <v>68486</v>
      </c>
      <c r="BN66" s="62">
        <v>38183</v>
      </c>
      <c r="BO66" s="62">
        <v>62184</v>
      </c>
      <c r="BP66" s="62">
        <v>10386</v>
      </c>
      <c r="BQ66" s="62">
        <v>44562</v>
      </c>
      <c r="BR66" s="62">
        <v>11000</v>
      </c>
      <c r="BS66" s="62">
        <v>29696</v>
      </c>
      <c r="BT66" s="62">
        <v>64446</v>
      </c>
      <c r="BU66" s="62">
        <v>160000</v>
      </c>
      <c r="BV66" s="62">
        <v>100000</v>
      </c>
      <c r="BW66" s="62">
        <v>210000</v>
      </c>
    </row>
    <row r="67" spans="2:75" x14ac:dyDescent="0.2">
      <c r="B67" s="63" t="s">
        <v>96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-5499</v>
      </c>
      <c r="O67" s="64">
        <v>0</v>
      </c>
      <c r="P67" s="64">
        <v>0</v>
      </c>
      <c r="Q67" s="64">
        <v>0</v>
      </c>
      <c r="R67" s="64">
        <v>-10699</v>
      </c>
      <c r="S67" s="64">
        <v>0</v>
      </c>
      <c r="T67" s="64">
        <v>0</v>
      </c>
      <c r="U67" s="64">
        <v>0</v>
      </c>
      <c r="V67" s="64">
        <v>-12700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-4000</v>
      </c>
      <c r="AQ67" s="64">
        <v>0</v>
      </c>
      <c r="AR67" s="64">
        <v>0</v>
      </c>
      <c r="AS67" s="64">
        <v>0</v>
      </c>
      <c r="AT67" s="64">
        <v>-8000</v>
      </c>
      <c r="AU67" s="64">
        <v>0</v>
      </c>
      <c r="AV67" s="64">
        <v>0</v>
      </c>
      <c r="AW67" s="64">
        <v>0</v>
      </c>
      <c r="AX67" s="64">
        <v>-21478</v>
      </c>
      <c r="AY67" s="64">
        <v>0</v>
      </c>
      <c r="AZ67" s="64">
        <v>0</v>
      </c>
      <c r="BA67" s="64">
        <v>-18678</v>
      </c>
      <c r="BB67" s="64">
        <v>-18678</v>
      </c>
      <c r="BC67" s="64">
        <v>0</v>
      </c>
      <c r="BD67" s="64">
        <v>0</v>
      </c>
      <c r="BE67" s="64">
        <v>-20438</v>
      </c>
      <c r="BF67" s="64">
        <v>-26393</v>
      </c>
      <c r="BG67" s="64">
        <v>0</v>
      </c>
      <c r="BH67" s="64">
        <v>0</v>
      </c>
      <c r="BI67" s="64">
        <v>0</v>
      </c>
      <c r="BJ67" s="64">
        <v>0</v>
      </c>
      <c r="BK67" s="64">
        <v>-5499</v>
      </c>
      <c r="BL67" s="64">
        <v>-10699</v>
      </c>
      <c r="BM67" s="64">
        <v>-12700</v>
      </c>
      <c r="BN67" s="64">
        <v>0</v>
      </c>
      <c r="BO67" s="64">
        <v>0</v>
      </c>
      <c r="BP67" s="64">
        <v>0</v>
      </c>
      <c r="BQ67" s="64">
        <v>0</v>
      </c>
      <c r="BR67" s="64">
        <v>-4000</v>
      </c>
      <c r="BS67" s="64">
        <v>-8000</v>
      </c>
      <c r="BT67" s="64">
        <v>-21478</v>
      </c>
      <c r="BU67" s="64">
        <v>-18678</v>
      </c>
      <c r="BV67" s="64">
        <v>-26393</v>
      </c>
      <c r="BW67" s="64">
        <v>0</v>
      </c>
    </row>
    <row r="68" spans="2:75" x14ac:dyDescent="0.2">
      <c r="B68" s="63" t="s">
        <v>95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-278522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/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-278522</v>
      </c>
      <c r="BU68" s="62">
        <v>0</v>
      </c>
      <c r="BV68" s="62">
        <v>0</v>
      </c>
      <c r="BW68" s="62">
        <v>0</v>
      </c>
    </row>
    <row r="69" spans="2:75" x14ac:dyDescent="0.2">
      <c r="B69" s="63" t="s">
        <v>94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30342</v>
      </c>
      <c r="V69" s="62">
        <v>44368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141166</v>
      </c>
      <c r="AW69" s="62">
        <v>141166</v>
      </c>
      <c r="AX69" s="62">
        <v>141166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/>
      <c r="BI69" s="62">
        <v>0</v>
      </c>
      <c r="BJ69" s="62">
        <v>0</v>
      </c>
      <c r="BK69" s="62">
        <v>0</v>
      </c>
      <c r="BL69" s="62">
        <v>0</v>
      </c>
      <c r="BM69" s="62">
        <v>44368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141166</v>
      </c>
      <c r="BU69" s="62">
        <v>0</v>
      </c>
      <c r="BV69" s="62">
        <v>0</v>
      </c>
      <c r="BW69" s="62">
        <v>0</v>
      </c>
    </row>
    <row r="70" spans="2:75" x14ac:dyDescent="0.2">
      <c r="B70" s="63" t="s">
        <v>93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-2219</v>
      </c>
      <c r="AO70" s="62">
        <v>-3582</v>
      </c>
      <c r="AP70" s="62">
        <v>-4608</v>
      </c>
      <c r="AQ70" s="62">
        <v>-992</v>
      </c>
      <c r="AR70" s="62">
        <v>-2001</v>
      </c>
      <c r="AS70" s="62">
        <v>-3014</v>
      </c>
      <c r="AT70" s="62">
        <v>-4063</v>
      </c>
      <c r="AU70" s="62">
        <v>-1061</v>
      </c>
      <c r="AV70" s="62">
        <v>-2139</v>
      </c>
      <c r="AW70" s="62">
        <v>-3236</v>
      </c>
      <c r="AX70" s="62">
        <v>-3934</v>
      </c>
      <c r="AY70" s="62">
        <v>-987</v>
      </c>
      <c r="AZ70" s="62">
        <v>-2140</v>
      </c>
      <c r="BA70" s="62">
        <v>-3378</v>
      </c>
      <c r="BB70" s="62">
        <v>-4637</v>
      </c>
      <c r="BC70" s="62">
        <v>-995</v>
      </c>
      <c r="BD70" s="62">
        <v>-2050</v>
      </c>
      <c r="BE70" s="62">
        <v>-3533</v>
      </c>
      <c r="BF70" s="62">
        <v>-4534</v>
      </c>
      <c r="BG70" s="62">
        <v>-1779</v>
      </c>
      <c r="BH70" s="62">
        <v>-3451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-4608</v>
      </c>
      <c r="BS70" s="62">
        <v>-4063</v>
      </c>
      <c r="BT70" s="62">
        <v>-3934</v>
      </c>
      <c r="BU70" s="62">
        <v>-4637</v>
      </c>
      <c r="BV70" s="62">
        <v>-4534</v>
      </c>
      <c r="BW70" s="62">
        <v>-3451</v>
      </c>
    </row>
    <row r="71" spans="2:75" s="61" customFormat="1" ht="11.25" customHeight="1" x14ac:dyDescent="0.25">
      <c r="B71" s="37" t="s">
        <v>92</v>
      </c>
      <c r="C71" s="36">
        <v>-1463</v>
      </c>
      <c r="D71" s="36">
        <v>-3495</v>
      </c>
      <c r="E71" s="36">
        <v>9994</v>
      </c>
      <c r="F71" s="36">
        <v>5030</v>
      </c>
      <c r="G71" s="36">
        <v>-6085</v>
      </c>
      <c r="H71" s="36">
        <v>-9778</v>
      </c>
      <c r="I71" s="36">
        <v>13986</v>
      </c>
      <c r="J71" s="36">
        <v>43811</v>
      </c>
      <c r="K71" s="36">
        <v>-6797</v>
      </c>
      <c r="L71" s="36">
        <v>-23108</v>
      </c>
      <c r="M71" s="36">
        <v>-74975</v>
      </c>
      <c r="N71" s="36">
        <v>-89203</v>
      </c>
      <c r="O71" s="36">
        <v>-4654</v>
      </c>
      <c r="P71" s="36">
        <v>-35475</v>
      </c>
      <c r="Q71" s="36">
        <v>-41956</v>
      </c>
      <c r="R71" s="36">
        <v>-40700</v>
      </c>
      <c r="S71" s="36">
        <v>748</v>
      </c>
      <c r="T71" s="36">
        <v>-23343</v>
      </c>
      <c r="U71" s="36">
        <v>5512</v>
      </c>
      <c r="V71" s="36">
        <v>9384</v>
      </c>
      <c r="W71" s="36">
        <v>-7746</v>
      </c>
      <c r="X71" s="36">
        <v>-43273</v>
      </c>
      <c r="Y71" s="36">
        <v>-31009</v>
      </c>
      <c r="Z71" s="36">
        <v>-41465</v>
      </c>
      <c r="AA71" s="36">
        <v>12477</v>
      </c>
      <c r="AB71" s="36">
        <v>-12339</v>
      </c>
      <c r="AC71" s="36">
        <v>10329</v>
      </c>
      <c r="AD71" s="36">
        <v>11194</v>
      </c>
      <c r="AE71" s="36">
        <v>-10210</v>
      </c>
      <c r="AF71" s="36">
        <v>-19000</v>
      </c>
      <c r="AG71" s="36">
        <v>-24522</v>
      </c>
      <c r="AH71" s="36">
        <v>-39005</v>
      </c>
      <c r="AI71" s="36">
        <v>-12687</v>
      </c>
      <c r="AJ71" s="36">
        <v>3913</v>
      </c>
      <c r="AK71" s="36">
        <v>-12899</v>
      </c>
      <c r="AL71" s="36">
        <v>-16079</v>
      </c>
      <c r="AM71" s="36">
        <v>-1376</v>
      </c>
      <c r="AN71" s="36">
        <v>-3595</v>
      </c>
      <c r="AO71" s="36">
        <v>-25678</v>
      </c>
      <c r="AP71" s="36">
        <v>-36151</v>
      </c>
      <c r="AQ71" s="36">
        <v>10949</v>
      </c>
      <c r="AR71" s="36">
        <v>7959</v>
      </c>
      <c r="AS71" s="36">
        <v>-1249</v>
      </c>
      <c r="AT71" s="36">
        <v>-45506</v>
      </c>
      <c r="AU71" s="36">
        <v>-2554</v>
      </c>
      <c r="AV71" s="36">
        <v>110639</v>
      </c>
      <c r="AW71" s="36">
        <v>136571</v>
      </c>
      <c r="AX71" s="36">
        <v>-156810</v>
      </c>
      <c r="AY71" s="36">
        <v>-6493</v>
      </c>
      <c r="AZ71" s="36">
        <v>15327</v>
      </c>
      <c r="BA71" s="36">
        <v>-36363</v>
      </c>
      <c r="BB71" s="36">
        <v>-88120</v>
      </c>
      <c r="BC71" s="36">
        <v>-995</v>
      </c>
      <c r="BD71" s="36">
        <v>-105944</v>
      </c>
      <c r="BE71" s="36">
        <v>-112427</v>
      </c>
      <c r="BF71" s="36">
        <v>-145428</v>
      </c>
      <c r="BG71" s="36">
        <f>+SUM(BG62:BG70)</f>
        <v>-54719</v>
      </c>
      <c r="BH71" s="36">
        <v>16291</v>
      </c>
      <c r="BI71" s="36">
        <v>5030</v>
      </c>
      <c r="BJ71" s="36">
        <v>43811</v>
      </c>
      <c r="BK71" s="36">
        <v>-89203</v>
      </c>
      <c r="BL71" s="36">
        <v>-40700</v>
      </c>
      <c r="BM71" s="36">
        <v>9384</v>
      </c>
      <c r="BN71" s="36">
        <v>-41465</v>
      </c>
      <c r="BO71" s="36">
        <v>11194</v>
      </c>
      <c r="BP71" s="36">
        <v>-39005</v>
      </c>
      <c r="BQ71" s="36">
        <v>-16079</v>
      </c>
      <c r="BR71" s="36">
        <v>-36151</v>
      </c>
      <c r="BS71" s="36">
        <v>-45506</v>
      </c>
      <c r="BT71" s="36">
        <v>-156810</v>
      </c>
      <c r="BU71" s="36">
        <v>-88120</v>
      </c>
      <c r="BV71" s="36">
        <v>-145428</v>
      </c>
      <c r="BW71" s="36">
        <v>16291</v>
      </c>
    </row>
    <row r="72" spans="2:75" x14ac:dyDescent="0.2">
      <c r="B72" s="60"/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>
        <v>0</v>
      </c>
      <c r="BK72" s="59">
        <v>0</v>
      </c>
      <c r="BL72" s="59">
        <v>0</v>
      </c>
      <c r="BM72" s="59">
        <v>0</v>
      </c>
      <c r="BN72" s="59">
        <v>0</v>
      </c>
      <c r="BO72" s="59">
        <v>0</v>
      </c>
      <c r="BP72" s="59">
        <v>0</v>
      </c>
      <c r="BQ72" s="59">
        <v>0</v>
      </c>
      <c r="BR72" s="59">
        <v>0</v>
      </c>
      <c r="BS72" s="59"/>
      <c r="BT72" s="59">
        <v>0</v>
      </c>
      <c r="BU72" s="59">
        <v>0</v>
      </c>
      <c r="BV72" s="59">
        <v>0</v>
      </c>
      <c r="BW72" s="59">
        <v>0</v>
      </c>
    </row>
    <row r="73" spans="2:75" ht="23.25" customHeight="1" x14ac:dyDescent="0.2">
      <c r="B73" s="37" t="s">
        <v>91</v>
      </c>
      <c r="C73" s="36">
        <v>-11185</v>
      </c>
      <c r="D73" s="36">
        <v>-7480</v>
      </c>
      <c r="E73" s="36">
        <v>25858</v>
      </c>
      <c r="F73" s="36">
        <v>40031</v>
      </c>
      <c r="G73" s="36">
        <v>-7702</v>
      </c>
      <c r="H73" s="36">
        <v>-13180</v>
      </c>
      <c r="I73" s="36">
        <v>22174</v>
      </c>
      <c r="J73" s="36">
        <v>51686</v>
      </c>
      <c r="K73" s="36">
        <v>-18637</v>
      </c>
      <c r="L73" s="36">
        <v>-42241</v>
      </c>
      <c r="M73" s="36">
        <v>-70173</v>
      </c>
      <c r="N73" s="36">
        <v>-106611</v>
      </c>
      <c r="O73" s="36">
        <v>-45162</v>
      </c>
      <c r="P73" s="36">
        <v>-56357</v>
      </c>
      <c r="Q73" s="36">
        <v>-2603</v>
      </c>
      <c r="R73" s="36">
        <v>-50354</v>
      </c>
      <c r="S73" s="36">
        <v>-4780</v>
      </c>
      <c r="T73" s="36">
        <v>-1536</v>
      </c>
      <c r="U73" s="36">
        <v>29041</v>
      </c>
      <c r="V73" s="36">
        <v>267</v>
      </c>
      <c r="W73" s="36">
        <v>16218</v>
      </c>
      <c r="X73" s="36">
        <v>1571</v>
      </c>
      <c r="Y73" s="36">
        <v>-2001</v>
      </c>
      <c r="Z73" s="36">
        <v>-1502</v>
      </c>
      <c r="AA73" s="36">
        <v>8135</v>
      </c>
      <c r="AB73" s="36">
        <v>-1244</v>
      </c>
      <c r="AC73" s="36">
        <v>12561</v>
      </c>
      <c r="AD73" s="36">
        <v>12279</v>
      </c>
      <c r="AE73" s="36">
        <v>-6328</v>
      </c>
      <c r="AF73" s="36">
        <v>-2990</v>
      </c>
      <c r="AG73" s="36">
        <v>189</v>
      </c>
      <c r="AH73" s="36">
        <v>-7366</v>
      </c>
      <c r="AI73" s="36">
        <v>-2598</v>
      </c>
      <c r="AJ73" s="36">
        <v>-7634</v>
      </c>
      <c r="AK73" s="36">
        <v>-6271</v>
      </c>
      <c r="AL73" s="36">
        <v>-7621</v>
      </c>
      <c r="AM73" s="36">
        <v>10592</v>
      </c>
      <c r="AN73" s="36">
        <v>15943</v>
      </c>
      <c r="AO73" s="36">
        <v>12302</v>
      </c>
      <c r="AP73" s="36">
        <v>31640</v>
      </c>
      <c r="AQ73" s="36">
        <v>28905</v>
      </c>
      <c r="AR73" s="36">
        <v>87175</v>
      </c>
      <c r="AS73" s="36">
        <v>165468</v>
      </c>
      <c r="AT73" s="36">
        <v>221933</v>
      </c>
      <c r="AU73" s="36">
        <v>-68490</v>
      </c>
      <c r="AV73" s="36">
        <v>53041</v>
      </c>
      <c r="AW73" s="36">
        <v>127901</v>
      </c>
      <c r="AX73" s="36">
        <v>-128558</v>
      </c>
      <c r="AY73" s="36">
        <v>28883.300999999999</v>
      </c>
      <c r="AZ73" s="36">
        <v>76727</v>
      </c>
      <c r="BA73" s="36">
        <v>68584</v>
      </c>
      <c r="BB73" s="36">
        <v>122636</v>
      </c>
      <c r="BC73" s="36">
        <v>-55326</v>
      </c>
      <c r="BD73" s="36">
        <v>-2972</v>
      </c>
      <c r="BE73" s="36">
        <v>59217</v>
      </c>
      <c r="BF73" s="36">
        <v>68469</v>
      </c>
      <c r="BG73" s="36">
        <f>+BG49+BG61+BG71</f>
        <v>-3201</v>
      </c>
      <c r="BH73" s="36">
        <v>125519</v>
      </c>
      <c r="BI73" s="36">
        <v>40031</v>
      </c>
      <c r="BJ73" s="36">
        <v>51686</v>
      </c>
      <c r="BK73" s="36">
        <v>-106611</v>
      </c>
      <c r="BL73" s="36">
        <v>-50354</v>
      </c>
      <c r="BM73" s="36">
        <v>267</v>
      </c>
      <c r="BN73" s="36">
        <v>-1502</v>
      </c>
      <c r="BO73" s="36">
        <v>12279</v>
      </c>
      <c r="BP73" s="36">
        <v>-7366</v>
      </c>
      <c r="BQ73" s="36">
        <v>-7621</v>
      </c>
      <c r="BR73" s="36">
        <v>31640</v>
      </c>
      <c r="BS73" s="36">
        <v>221933</v>
      </c>
      <c r="BT73" s="36">
        <v>-128558</v>
      </c>
      <c r="BU73" s="36">
        <v>122636</v>
      </c>
      <c r="BV73" s="36">
        <v>68469</v>
      </c>
      <c r="BW73" s="36">
        <v>125519</v>
      </c>
    </row>
    <row r="74" spans="2:75" x14ac:dyDescent="0.2">
      <c r="B74" s="58"/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>
        <v>0</v>
      </c>
      <c r="BJ74" s="57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7">
        <v>0</v>
      </c>
      <c r="BQ74" s="57">
        <v>0</v>
      </c>
      <c r="BR74" s="57">
        <v>0</v>
      </c>
      <c r="BS74" s="57"/>
      <c r="BT74" s="57">
        <v>0</v>
      </c>
      <c r="BU74" s="57">
        <v>0</v>
      </c>
      <c r="BV74" s="57">
        <v>0</v>
      </c>
      <c r="BW74" s="57"/>
    </row>
    <row r="75" spans="2:75" x14ac:dyDescent="0.2">
      <c r="B75" s="37" t="s">
        <v>90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>
        <v>0</v>
      </c>
      <c r="BJ75" s="36">
        <v>0</v>
      </c>
      <c r="BK75" s="36">
        <v>0</v>
      </c>
      <c r="BL75" s="36"/>
      <c r="BM75" s="36"/>
      <c r="BN75" s="36"/>
      <c r="BO75" s="36"/>
      <c r="BP75" s="36"/>
      <c r="BQ75" s="36"/>
      <c r="BR75" s="36"/>
      <c r="BS75" s="36"/>
      <c r="BT75" s="36">
        <v>0</v>
      </c>
      <c r="BU75" s="36"/>
      <c r="BV75" s="36"/>
      <c r="BW75" s="36"/>
    </row>
    <row r="76" spans="2:75" ht="12.75" customHeight="1" x14ac:dyDescent="0.2">
      <c r="B76" s="56" t="s">
        <v>89</v>
      </c>
      <c r="C76" s="55">
        <v>75994</v>
      </c>
      <c r="D76" s="55">
        <v>75994</v>
      </c>
      <c r="E76" s="55">
        <v>75994</v>
      </c>
      <c r="F76" s="55">
        <v>75994</v>
      </c>
      <c r="G76" s="55">
        <v>116025</v>
      </c>
      <c r="H76" s="55">
        <v>116025</v>
      </c>
      <c r="I76" s="55">
        <v>116025</v>
      </c>
      <c r="J76" s="55">
        <v>116025</v>
      </c>
      <c r="K76" s="55">
        <v>167711</v>
      </c>
      <c r="L76" s="55">
        <v>167711</v>
      </c>
      <c r="M76" s="55">
        <v>167711</v>
      </c>
      <c r="N76" s="55">
        <v>167711</v>
      </c>
      <c r="O76" s="55">
        <v>61100</v>
      </c>
      <c r="P76" s="55">
        <v>61100</v>
      </c>
      <c r="Q76" s="55">
        <v>61100</v>
      </c>
      <c r="R76" s="55">
        <v>61100</v>
      </c>
      <c r="S76" s="55">
        <v>10746</v>
      </c>
      <c r="T76" s="55">
        <v>10746</v>
      </c>
      <c r="U76" s="55">
        <v>10746</v>
      </c>
      <c r="V76" s="55">
        <v>10746</v>
      </c>
      <c r="W76" s="55">
        <v>11013</v>
      </c>
      <c r="X76" s="55">
        <v>11013</v>
      </c>
      <c r="Y76" s="55">
        <v>11013</v>
      </c>
      <c r="Z76" s="55">
        <v>11013</v>
      </c>
      <c r="AA76" s="55">
        <v>9511</v>
      </c>
      <c r="AB76" s="55">
        <v>9511</v>
      </c>
      <c r="AC76" s="55">
        <v>9511</v>
      </c>
      <c r="AD76" s="55">
        <v>9511</v>
      </c>
      <c r="AE76" s="55">
        <v>21790</v>
      </c>
      <c r="AF76" s="55">
        <v>21790</v>
      </c>
      <c r="AG76" s="55">
        <v>21790</v>
      </c>
      <c r="AH76" s="55">
        <v>21790</v>
      </c>
      <c r="AI76" s="55">
        <v>14424</v>
      </c>
      <c r="AJ76" s="55">
        <v>14424</v>
      </c>
      <c r="AK76" s="55">
        <v>14424</v>
      </c>
      <c r="AL76" s="55">
        <v>14424</v>
      </c>
      <c r="AM76" s="55">
        <v>6803</v>
      </c>
      <c r="AN76" s="55">
        <v>6803</v>
      </c>
      <c r="AO76" s="55">
        <v>6803</v>
      </c>
      <c r="AP76" s="55">
        <v>6803</v>
      </c>
      <c r="AQ76" s="55">
        <v>38443</v>
      </c>
      <c r="AR76" s="55">
        <v>38443</v>
      </c>
      <c r="AS76" s="55">
        <v>38443</v>
      </c>
      <c r="AT76" s="55">
        <v>38443</v>
      </c>
      <c r="AU76" s="55">
        <v>260376</v>
      </c>
      <c r="AV76" s="55">
        <v>260376</v>
      </c>
      <c r="AW76" s="55">
        <v>260376</v>
      </c>
      <c r="AX76" s="55">
        <v>260376</v>
      </c>
      <c r="AY76" s="55">
        <v>131818</v>
      </c>
      <c r="AZ76" s="55">
        <v>131818</v>
      </c>
      <c r="BA76" s="55">
        <v>131818</v>
      </c>
      <c r="BB76" s="55">
        <v>131818</v>
      </c>
      <c r="BC76" s="55">
        <v>254454</v>
      </c>
      <c r="BD76" s="55">
        <v>254454</v>
      </c>
      <c r="BE76" s="55">
        <v>254454</v>
      </c>
      <c r="BF76" s="55">
        <v>254454</v>
      </c>
      <c r="BG76" s="55">
        <f>+BE77</f>
        <v>313671</v>
      </c>
      <c r="BH76" s="55">
        <v>322923</v>
      </c>
      <c r="BI76" s="55">
        <v>75994</v>
      </c>
      <c r="BJ76" s="55">
        <v>116025</v>
      </c>
      <c r="BK76" s="55">
        <v>167711</v>
      </c>
      <c r="BL76" s="55">
        <v>61100</v>
      </c>
      <c r="BM76" s="55">
        <v>10746</v>
      </c>
      <c r="BN76" s="55">
        <v>11013</v>
      </c>
      <c r="BO76" s="55">
        <v>9511</v>
      </c>
      <c r="BP76" s="55">
        <v>21790</v>
      </c>
      <c r="BQ76" s="55">
        <v>14424</v>
      </c>
      <c r="BR76" s="55">
        <v>6803</v>
      </c>
      <c r="BS76" s="55">
        <v>38443</v>
      </c>
      <c r="BT76" s="55">
        <v>260376</v>
      </c>
      <c r="BU76" s="55">
        <v>131818</v>
      </c>
      <c r="BV76" s="55">
        <v>254454</v>
      </c>
      <c r="BW76" s="55">
        <v>322923</v>
      </c>
    </row>
    <row r="77" spans="2:75" x14ac:dyDescent="0.2">
      <c r="B77" s="56" t="s">
        <v>88</v>
      </c>
      <c r="C77" s="55">
        <v>64809</v>
      </c>
      <c r="D77" s="55">
        <v>68514</v>
      </c>
      <c r="E77" s="55">
        <v>101852</v>
      </c>
      <c r="F77" s="55">
        <v>116025</v>
      </c>
      <c r="G77" s="55">
        <v>108323</v>
      </c>
      <c r="H77" s="55">
        <v>102845</v>
      </c>
      <c r="I77" s="55">
        <v>138199</v>
      </c>
      <c r="J77" s="55">
        <v>167711</v>
      </c>
      <c r="K77" s="55">
        <v>149074</v>
      </c>
      <c r="L77" s="55">
        <v>125470</v>
      </c>
      <c r="M77" s="55">
        <v>97538</v>
      </c>
      <c r="N77" s="55">
        <v>61100</v>
      </c>
      <c r="O77" s="55">
        <v>15938</v>
      </c>
      <c r="P77" s="55">
        <v>4743</v>
      </c>
      <c r="Q77" s="55">
        <v>58497</v>
      </c>
      <c r="R77" s="55">
        <v>10746</v>
      </c>
      <c r="S77" s="55">
        <v>5966</v>
      </c>
      <c r="T77" s="55">
        <v>9210</v>
      </c>
      <c r="U77" s="55">
        <v>39787</v>
      </c>
      <c r="V77" s="55">
        <v>11013</v>
      </c>
      <c r="W77" s="55">
        <v>27231</v>
      </c>
      <c r="X77" s="55">
        <v>12584</v>
      </c>
      <c r="Y77" s="55">
        <v>9012</v>
      </c>
      <c r="Z77" s="55">
        <v>9511</v>
      </c>
      <c r="AA77" s="55">
        <v>17646</v>
      </c>
      <c r="AB77" s="55">
        <v>8267</v>
      </c>
      <c r="AC77" s="55">
        <v>22072</v>
      </c>
      <c r="AD77" s="55">
        <v>21790</v>
      </c>
      <c r="AE77" s="55">
        <v>15462</v>
      </c>
      <c r="AF77" s="55">
        <v>18800</v>
      </c>
      <c r="AG77" s="55">
        <v>21979</v>
      </c>
      <c r="AH77" s="55">
        <v>14424</v>
      </c>
      <c r="AI77" s="55">
        <v>11826</v>
      </c>
      <c r="AJ77" s="55">
        <v>6790</v>
      </c>
      <c r="AK77" s="55">
        <v>8153</v>
      </c>
      <c r="AL77" s="55">
        <v>6803</v>
      </c>
      <c r="AM77" s="55">
        <v>17395</v>
      </c>
      <c r="AN77" s="55">
        <v>22746</v>
      </c>
      <c r="AO77" s="55">
        <v>19105</v>
      </c>
      <c r="AP77" s="55">
        <v>38443</v>
      </c>
      <c r="AQ77" s="55">
        <v>67348</v>
      </c>
      <c r="AR77" s="55">
        <v>125618</v>
      </c>
      <c r="AS77" s="55">
        <v>203911</v>
      </c>
      <c r="AT77" s="55">
        <v>260376</v>
      </c>
      <c r="AU77" s="55">
        <v>191886</v>
      </c>
      <c r="AV77" s="55">
        <v>313417</v>
      </c>
      <c r="AW77" s="55">
        <v>388277</v>
      </c>
      <c r="AX77" s="55">
        <v>131818</v>
      </c>
      <c r="AY77" s="55">
        <v>160701</v>
      </c>
      <c r="AZ77" s="55">
        <v>208545</v>
      </c>
      <c r="BA77" s="55">
        <v>200402</v>
      </c>
      <c r="BB77" s="55">
        <v>254454</v>
      </c>
      <c r="BC77" s="55">
        <v>199128</v>
      </c>
      <c r="BD77" s="55">
        <v>251482</v>
      </c>
      <c r="BE77" s="55">
        <v>313671</v>
      </c>
      <c r="BF77" s="55">
        <v>322923</v>
      </c>
      <c r="BG77" s="55">
        <v>319722</v>
      </c>
      <c r="BH77" s="55">
        <v>448442</v>
      </c>
      <c r="BI77" s="55">
        <v>116025</v>
      </c>
      <c r="BJ77" s="55">
        <v>167711</v>
      </c>
      <c r="BK77" s="55">
        <v>61100</v>
      </c>
      <c r="BL77" s="55">
        <v>10746</v>
      </c>
      <c r="BM77" s="55">
        <v>11013</v>
      </c>
      <c r="BN77" s="55">
        <v>9511</v>
      </c>
      <c r="BO77" s="55">
        <v>21790</v>
      </c>
      <c r="BP77" s="55">
        <v>14424</v>
      </c>
      <c r="BQ77" s="55">
        <v>6803</v>
      </c>
      <c r="BR77" s="55">
        <v>38443</v>
      </c>
      <c r="BS77" s="55">
        <v>260376</v>
      </c>
      <c r="BT77" s="55">
        <v>131818</v>
      </c>
      <c r="BU77" s="55">
        <v>254454</v>
      </c>
      <c r="BV77" s="55">
        <v>322923</v>
      </c>
      <c r="BW77" s="55">
        <v>448442</v>
      </c>
    </row>
    <row r="78" spans="2:75" x14ac:dyDescent="0.2">
      <c r="B78" s="54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</row>
    <row r="79" spans="2:75" x14ac:dyDescent="0.2">
      <c r="B79" s="37" t="s">
        <v>87</v>
      </c>
      <c r="C79" s="36">
        <v>-11185</v>
      </c>
      <c r="D79" s="36">
        <v>-7480</v>
      </c>
      <c r="E79" s="36">
        <v>25858</v>
      </c>
      <c r="F79" s="36">
        <v>40031</v>
      </c>
      <c r="G79" s="36">
        <v>-7702</v>
      </c>
      <c r="H79" s="36">
        <v>-13180</v>
      </c>
      <c r="I79" s="36">
        <v>22174</v>
      </c>
      <c r="J79" s="36">
        <v>51686</v>
      </c>
      <c r="K79" s="36">
        <v>-18637</v>
      </c>
      <c r="L79" s="36">
        <v>-42241</v>
      </c>
      <c r="M79" s="36">
        <v>-70173</v>
      </c>
      <c r="N79" s="36">
        <v>-106611</v>
      </c>
      <c r="O79" s="36">
        <v>-45162</v>
      </c>
      <c r="P79" s="36">
        <v>-56357</v>
      </c>
      <c r="Q79" s="36">
        <v>-2603</v>
      </c>
      <c r="R79" s="36">
        <v>-50354</v>
      </c>
      <c r="S79" s="36">
        <v>-4780</v>
      </c>
      <c r="T79" s="36">
        <v>-1536</v>
      </c>
      <c r="U79" s="36">
        <v>29041</v>
      </c>
      <c r="V79" s="36">
        <v>267</v>
      </c>
      <c r="W79" s="36">
        <v>16218</v>
      </c>
      <c r="X79" s="36">
        <v>1571</v>
      </c>
      <c r="Y79" s="36">
        <v>-2001</v>
      </c>
      <c r="Z79" s="36">
        <v>-1502</v>
      </c>
      <c r="AA79" s="36">
        <v>8135</v>
      </c>
      <c r="AB79" s="36">
        <v>-1244</v>
      </c>
      <c r="AC79" s="36">
        <v>12561</v>
      </c>
      <c r="AD79" s="36">
        <v>12279</v>
      </c>
      <c r="AE79" s="36">
        <v>-6328</v>
      </c>
      <c r="AF79" s="36">
        <v>-2990</v>
      </c>
      <c r="AG79" s="36">
        <v>189</v>
      </c>
      <c r="AH79" s="36">
        <v>-7366</v>
      </c>
      <c r="AI79" s="36">
        <v>-2598</v>
      </c>
      <c r="AJ79" s="36">
        <v>-7634</v>
      </c>
      <c r="AK79" s="36">
        <v>-6271</v>
      </c>
      <c r="AL79" s="36">
        <v>-7621</v>
      </c>
      <c r="AM79" s="36">
        <v>10592</v>
      </c>
      <c r="AN79" s="36">
        <v>15943</v>
      </c>
      <c r="AO79" s="36">
        <v>12302</v>
      </c>
      <c r="AP79" s="36">
        <v>31640</v>
      </c>
      <c r="AQ79" s="36">
        <v>28905</v>
      </c>
      <c r="AR79" s="36">
        <v>87175</v>
      </c>
      <c r="AS79" s="36">
        <v>165468</v>
      </c>
      <c r="AT79" s="36">
        <v>221933</v>
      </c>
      <c r="AU79" s="36">
        <v>-68490</v>
      </c>
      <c r="AV79" s="36">
        <v>53041</v>
      </c>
      <c r="AW79" s="36">
        <v>127901</v>
      </c>
      <c r="AX79" s="36">
        <v>-128558</v>
      </c>
      <c r="AY79" s="36">
        <v>28883</v>
      </c>
      <c r="AZ79" s="36">
        <v>76727</v>
      </c>
      <c r="BA79" s="36">
        <v>68584</v>
      </c>
      <c r="BB79" s="36">
        <v>122636</v>
      </c>
      <c r="BC79" s="36">
        <v>-55326</v>
      </c>
      <c r="BD79" s="36">
        <v>-2972</v>
      </c>
      <c r="BE79" s="36">
        <v>59217</v>
      </c>
      <c r="BF79" s="36">
        <v>68469</v>
      </c>
      <c r="BG79" s="36">
        <f>+BG77-BG76</f>
        <v>6051</v>
      </c>
      <c r="BH79" s="36">
        <v>125519</v>
      </c>
      <c r="BI79" s="36">
        <v>40031</v>
      </c>
      <c r="BJ79" s="36">
        <v>51686</v>
      </c>
      <c r="BK79" s="36">
        <v>-106611</v>
      </c>
      <c r="BL79" s="36">
        <v>-50354</v>
      </c>
      <c r="BM79" s="36">
        <v>267</v>
      </c>
      <c r="BN79" s="36">
        <v>-1502</v>
      </c>
      <c r="BO79" s="36">
        <v>12279</v>
      </c>
      <c r="BP79" s="36">
        <v>-7366</v>
      </c>
      <c r="BQ79" s="36">
        <v>-7621</v>
      </c>
      <c r="BR79" s="36">
        <v>31640</v>
      </c>
      <c r="BS79" s="36">
        <v>221933</v>
      </c>
      <c r="BT79" s="36">
        <v>-128558</v>
      </c>
      <c r="BU79" s="36">
        <v>122636</v>
      </c>
      <c r="BV79" s="36">
        <v>68469</v>
      </c>
      <c r="BW79" s="36">
        <v>125519</v>
      </c>
    </row>
    <row r="80" spans="2:75" ht="15" thickBo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>
        <v>0</v>
      </c>
      <c r="BU80" s="52"/>
      <c r="BV80" s="52"/>
      <c r="BW80" s="52"/>
    </row>
    <row r="81" spans="2:75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C3E9-87D8-4E11-B777-3E86D73E53D4}">
  <sheetPr>
    <tabColor theme="3" tint="-0.249977111117893"/>
    <pageSetUpPr fitToPage="1"/>
  </sheetPr>
  <dimension ref="B1:BW23"/>
  <sheetViews>
    <sheetView showGridLines="0" zoomScaleNormal="100" workbookViewId="0">
      <pane xSplit="54" ySplit="4" topLeftCell="BC5" activePane="bottomRight" state="frozen"/>
      <selection activeCell="B6" sqref="B6"/>
      <selection pane="topRight" activeCell="B6" sqref="B6"/>
      <selection pane="bottomLeft" activeCell="B6" sqref="B6"/>
      <selection pane="bottomRight" activeCell="BX17" sqref="BX17"/>
    </sheetView>
  </sheetViews>
  <sheetFormatPr defaultColWidth="12.85546875" defaultRowHeight="15" x14ac:dyDescent="0.25"/>
  <cols>
    <col min="1" max="1" width="7.5703125" customWidth="1"/>
    <col min="2" max="2" width="36.28515625" customWidth="1"/>
    <col min="3" max="14" width="12" hidden="1" customWidth="1"/>
    <col min="15" max="49" width="12.85546875" hidden="1" customWidth="1"/>
    <col min="50" max="54" width="12.85546875" style="109" hidden="1" customWidth="1"/>
    <col min="55" max="57" width="12.85546875" style="109" customWidth="1"/>
    <col min="58" max="58" width="12.28515625" style="109" customWidth="1"/>
    <col min="59" max="60" width="12.85546875" style="109" customWidth="1"/>
    <col min="61" max="63" width="12.85546875" style="109" hidden="1" customWidth="1"/>
    <col min="64" max="71" width="12.85546875" hidden="1" customWidth="1"/>
    <col min="72" max="74" width="12.85546875" style="109" customWidth="1"/>
    <col min="75" max="75" width="12.85546875" style="109"/>
  </cols>
  <sheetData>
    <row r="1" spans="2:75" ht="15" customHeight="1" x14ac:dyDescent="0.25">
      <c r="AJ1">
        <v>-1</v>
      </c>
    </row>
    <row r="2" spans="2:75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2:75" ht="8.85" customHeight="1" x14ac:dyDescent="0.25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</row>
    <row r="4" spans="2:75" ht="12.75" customHeight="1" x14ac:dyDescent="0.25">
      <c r="B4" s="122" t="s">
        <v>201</v>
      </c>
      <c r="C4" s="121" t="s">
        <v>67</v>
      </c>
      <c r="D4" s="121" t="s">
        <v>66</v>
      </c>
      <c r="E4" s="121" t="s">
        <v>65</v>
      </c>
      <c r="F4" s="121" t="s">
        <v>64</v>
      </c>
      <c r="G4" s="121" t="s">
        <v>63</v>
      </c>
      <c r="H4" s="121" t="s">
        <v>62</v>
      </c>
      <c r="I4" s="121" t="s">
        <v>61</v>
      </c>
      <c r="J4" s="121" t="s">
        <v>60</v>
      </c>
      <c r="K4" s="121" t="s">
        <v>59</v>
      </c>
      <c r="L4" s="121" t="s">
        <v>58</v>
      </c>
      <c r="M4" s="121" t="s">
        <v>57</v>
      </c>
      <c r="N4" s="121" t="s">
        <v>56</v>
      </c>
      <c r="O4" s="121" t="s">
        <v>55</v>
      </c>
      <c r="P4" s="121" t="s">
        <v>54</v>
      </c>
      <c r="Q4" s="121" t="s">
        <v>53</v>
      </c>
      <c r="R4" s="121" t="s">
        <v>52</v>
      </c>
      <c r="S4" s="121" t="s">
        <v>51</v>
      </c>
      <c r="T4" s="121" t="s">
        <v>50</v>
      </c>
      <c r="U4" s="121" t="s">
        <v>49</v>
      </c>
      <c r="V4" s="121" t="s">
        <v>48</v>
      </c>
      <c r="W4" s="121" t="s">
        <v>47</v>
      </c>
      <c r="X4" s="121" t="s">
        <v>46</v>
      </c>
      <c r="Y4" s="121" t="s">
        <v>45</v>
      </c>
      <c r="Z4" s="121" t="s">
        <v>44</v>
      </c>
      <c r="AA4" s="121" t="s">
        <v>43</v>
      </c>
      <c r="AB4" s="121" t="s">
        <v>42</v>
      </c>
      <c r="AC4" s="121" t="s">
        <v>41</v>
      </c>
      <c r="AD4" s="121" t="s">
        <v>40</v>
      </c>
      <c r="AE4" s="121" t="s">
        <v>39</v>
      </c>
      <c r="AF4" s="121" t="s">
        <v>38</v>
      </c>
      <c r="AG4" s="121" t="s">
        <v>37</v>
      </c>
      <c r="AH4" s="121" t="s">
        <v>36</v>
      </c>
      <c r="AI4" s="121" t="s">
        <v>35</v>
      </c>
      <c r="AJ4" s="121" t="s">
        <v>34</v>
      </c>
      <c r="AK4" s="121" t="s">
        <v>33</v>
      </c>
      <c r="AL4" s="121" t="s">
        <v>32</v>
      </c>
      <c r="AM4" s="121" t="s">
        <v>31</v>
      </c>
      <c r="AN4" s="121" t="s">
        <v>30</v>
      </c>
      <c r="AO4" s="121" t="s">
        <v>29</v>
      </c>
      <c r="AP4" s="121" t="s">
        <v>28</v>
      </c>
      <c r="AQ4" s="121" t="s">
        <v>27</v>
      </c>
      <c r="AR4" s="121" t="s">
        <v>26</v>
      </c>
      <c r="AS4" s="121" t="s">
        <v>25</v>
      </c>
      <c r="AT4" s="121" t="s">
        <v>24</v>
      </c>
      <c r="AU4" s="121" t="s">
        <v>23</v>
      </c>
      <c r="AV4" s="121" t="s">
        <v>22</v>
      </c>
      <c r="AW4" s="121" t="s">
        <v>21</v>
      </c>
      <c r="AX4" s="121" t="s">
        <v>20</v>
      </c>
      <c r="AY4" s="121" t="s">
        <v>19</v>
      </c>
      <c r="AZ4" s="121" t="s">
        <v>18</v>
      </c>
      <c r="BA4" s="121" t="s">
        <v>17</v>
      </c>
      <c r="BB4" s="121" t="s">
        <v>16</v>
      </c>
      <c r="BC4" s="121" t="s">
        <v>15</v>
      </c>
      <c r="BD4" s="121" t="s">
        <v>14</v>
      </c>
      <c r="BE4" s="121" t="s">
        <v>13</v>
      </c>
      <c r="BF4" s="121" t="s">
        <v>12</v>
      </c>
      <c r="BG4" s="121" t="s">
        <v>248</v>
      </c>
      <c r="BH4" s="121" t="s">
        <v>248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</row>
    <row r="5" spans="2:75" ht="12.75" customHeight="1" x14ac:dyDescent="0.25">
      <c r="B5" s="120" t="s">
        <v>82</v>
      </c>
      <c r="C5" s="119">
        <v>-3863</v>
      </c>
      <c r="D5" s="119">
        <v>-5835</v>
      </c>
      <c r="E5" s="119">
        <v>-4592</v>
      </c>
      <c r="F5" s="119">
        <v>-4987</v>
      </c>
      <c r="G5" s="119">
        <v>-4546</v>
      </c>
      <c r="H5" s="119">
        <v>-5562</v>
      </c>
      <c r="I5" s="119">
        <v>-4433</v>
      </c>
      <c r="J5" s="119">
        <v>-7720</v>
      </c>
      <c r="K5" s="119">
        <v>-5361</v>
      </c>
      <c r="L5" s="119">
        <v>-7188</v>
      </c>
      <c r="M5" s="119">
        <v>-6390</v>
      </c>
      <c r="N5" s="119">
        <v>-7677</v>
      </c>
      <c r="O5" s="119">
        <v>-7007</v>
      </c>
      <c r="P5" s="119">
        <v>-7889</v>
      </c>
      <c r="Q5" s="119">
        <v>-9073</v>
      </c>
      <c r="R5" s="119">
        <v>-12786</v>
      </c>
      <c r="S5" s="119">
        <v>-8170</v>
      </c>
      <c r="T5" s="119">
        <v>-9037</v>
      </c>
      <c r="U5" s="119">
        <v>-10782</v>
      </c>
      <c r="V5" s="119">
        <v>-12894</v>
      </c>
      <c r="W5" s="119">
        <v>-9092</v>
      </c>
      <c r="X5" s="119">
        <v>-9860</v>
      </c>
      <c r="Y5" s="119">
        <v>-10282</v>
      </c>
      <c r="Z5" s="119">
        <v>-11623</v>
      </c>
      <c r="AA5" s="119">
        <v>-9612</v>
      </c>
      <c r="AB5" s="119">
        <v>-7610</v>
      </c>
      <c r="AC5" s="119">
        <v>-7933</v>
      </c>
      <c r="AD5" s="119">
        <v>-10974</v>
      </c>
      <c r="AE5" s="119">
        <v>-7395</v>
      </c>
      <c r="AF5" s="119">
        <v>-9396</v>
      </c>
      <c r="AG5" s="119">
        <v>-9474</v>
      </c>
      <c r="AH5" s="119">
        <v>-9608</v>
      </c>
      <c r="AI5" s="119">
        <v>-7829</v>
      </c>
      <c r="AJ5" s="119">
        <v>-8284</v>
      </c>
      <c r="AK5" s="119">
        <v>-9059</v>
      </c>
      <c r="AL5" s="119">
        <v>-10000</v>
      </c>
      <c r="AM5" s="119">
        <v>-8043</v>
      </c>
      <c r="AN5" s="119">
        <v>-8717</v>
      </c>
      <c r="AO5" s="119">
        <v>-9725</v>
      </c>
      <c r="AP5" s="119">
        <v>-11934</v>
      </c>
      <c r="AQ5" s="119">
        <v>-10626</v>
      </c>
      <c r="AR5" s="119">
        <v>-8808</v>
      </c>
      <c r="AS5" s="119">
        <v>-12712</v>
      </c>
      <c r="AT5" s="119">
        <v>-12884</v>
      </c>
      <c r="AU5" s="119">
        <v>-13798</v>
      </c>
      <c r="AV5" s="119">
        <v>-15394</v>
      </c>
      <c r="AW5" s="119">
        <v>-19047</v>
      </c>
      <c r="AX5" s="119">
        <v>-22336</v>
      </c>
      <c r="AY5" s="119">
        <v>-21459</v>
      </c>
      <c r="AZ5" s="119">
        <v>-22459</v>
      </c>
      <c r="BA5" s="119">
        <v>-25134</v>
      </c>
      <c r="BB5" s="119">
        <v>-25437</v>
      </c>
      <c r="BC5" s="119">
        <v>-22344</v>
      </c>
      <c r="BD5" s="119">
        <v>-20397</v>
      </c>
      <c r="BE5" s="119">
        <v>-25288</v>
      </c>
      <c r="BF5" s="119">
        <v>-26030</v>
      </c>
      <c r="BG5" s="119">
        <v>-23749</v>
      </c>
      <c r="BH5" s="119">
        <v>-23749</v>
      </c>
      <c r="BI5" s="119">
        <v>-19277</v>
      </c>
      <c r="BJ5" s="119">
        <v>-22261</v>
      </c>
      <c r="BK5" s="119">
        <v>-26616</v>
      </c>
      <c r="BL5" s="119">
        <v>-36755</v>
      </c>
      <c r="BM5" s="119">
        <v>-40883</v>
      </c>
      <c r="BN5" s="119">
        <v>-40857</v>
      </c>
      <c r="BO5" s="119">
        <v>-36129</v>
      </c>
      <c r="BP5" s="119">
        <v>-35873</v>
      </c>
      <c r="BQ5" s="119">
        <v>-35172</v>
      </c>
      <c r="BR5" s="119">
        <v>-38419</v>
      </c>
      <c r="BS5" s="119">
        <v>-45030</v>
      </c>
      <c r="BT5" s="119">
        <v>-70575</v>
      </c>
      <c r="BU5" s="119">
        <v>-94489</v>
      </c>
      <c r="BV5" s="119">
        <v>-94059</v>
      </c>
      <c r="BW5" s="119">
        <v>-46188</v>
      </c>
    </row>
    <row r="6" spans="2:75" s="111" customFormat="1" ht="12.75" customHeight="1" x14ac:dyDescent="0.25">
      <c r="B6" s="118" t="s">
        <v>199</v>
      </c>
      <c r="C6" s="117">
        <v>5.2741521489814869E-2</v>
      </c>
      <c r="D6" s="117">
        <v>7.6937276670929977E-2</v>
      </c>
      <c r="E6" s="117">
        <v>4.6923218409597185E-2</v>
      </c>
      <c r="F6" s="117">
        <v>4.1773116775420283E-2</v>
      </c>
      <c r="G6" s="117">
        <v>7.4870713791626867E-2</v>
      </c>
      <c r="H6" s="117">
        <v>6.4645854157465307E-2</v>
      </c>
      <c r="I6" s="117">
        <v>3.5272400321453866E-2</v>
      </c>
      <c r="J6" s="117">
        <v>5.1572906854787527E-2</v>
      </c>
      <c r="K6" s="117">
        <v>5.4870934064809321E-2</v>
      </c>
      <c r="L6" s="117">
        <v>9.7802571603510441E-2</v>
      </c>
      <c r="M6" s="117">
        <v>6.7392267291020685E-2</v>
      </c>
      <c r="N6" s="117">
        <v>4.8457955133627058E-2</v>
      </c>
      <c r="O6" s="117">
        <v>5.8625680842697099E-2</v>
      </c>
      <c r="P6" s="117">
        <v>6.1259988041528511E-2</v>
      </c>
      <c r="Q6" s="117">
        <v>5.4353426069036578E-2</v>
      </c>
      <c r="R6" s="117">
        <v>7.1216914713483653E-2</v>
      </c>
      <c r="S6" s="117">
        <v>4.7151843942979166E-2</v>
      </c>
      <c r="T6" s="117">
        <v>3.9866244932350463E-2</v>
      </c>
      <c r="U6" s="117">
        <v>4.2390740245647693E-2</v>
      </c>
      <c r="V6" s="117">
        <v>5.1260236940446846E-2</v>
      </c>
      <c r="W6" s="117">
        <v>8.4256178817336824E-2</v>
      </c>
      <c r="X6" s="117">
        <v>5.7486007462686568E-2</v>
      </c>
      <c r="Y6" s="117">
        <v>5.0708948783074005E-2</v>
      </c>
      <c r="Z6" s="117">
        <v>5.1938244296981476E-2</v>
      </c>
      <c r="AA6" s="117">
        <v>8.3010199234841486E-2</v>
      </c>
      <c r="AB6" s="117">
        <v>8.6190298211636263E-2</v>
      </c>
      <c r="AC6" s="117">
        <v>6.5609699616249836E-2</v>
      </c>
      <c r="AD6" s="117">
        <v>7.3013972055888221E-2</v>
      </c>
      <c r="AE6" s="117">
        <v>6.3080584487038405E-2</v>
      </c>
      <c r="AF6" s="117">
        <v>7.5149362957986424E-2</v>
      </c>
      <c r="AG6" s="117">
        <v>5.8564990820243683E-2</v>
      </c>
      <c r="AH6" s="117">
        <v>5.5109438810627263E-2</v>
      </c>
      <c r="AI6" s="117">
        <v>7.209355863529629E-2</v>
      </c>
      <c r="AJ6" s="117">
        <v>7.6953803565290899E-2</v>
      </c>
      <c r="AK6" s="117">
        <v>5.4539434075857915E-2</v>
      </c>
      <c r="AL6" s="117">
        <v>5.1558085338942856E-2</v>
      </c>
      <c r="AM6" s="117">
        <v>5.8481360565981487E-2</v>
      </c>
      <c r="AN6" s="117">
        <v>7.4471175204182755E-2</v>
      </c>
      <c r="AO6" s="117">
        <v>6.5040596032690842E-2</v>
      </c>
      <c r="AP6" s="117">
        <v>6.6536574487065125E-2</v>
      </c>
      <c r="AQ6" s="117">
        <v>8.3000000000000004E-2</v>
      </c>
      <c r="AR6" s="117">
        <v>9.3710102987488303E-2</v>
      </c>
      <c r="AS6" s="117">
        <v>6.3041483795779715E-2</v>
      </c>
      <c r="AT6" s="117">
        <v>5.1925650078186711E-2</v>
      </c>
      <c r="AU6" s="117">
        <v>5.8421542891015324E-2</v>
      </c>
      <c r="AV6" s="117">
        <v>6.344012462188961E-2</v>
      </c>
      <c r="AW6" s="117">
        <v>5.7636617271921251E-2</v>
      </c>
      <c r="AX6" s="117">
        <v>5.3579224617274115E-2</v>
      </c>
      <c r="AY6" s="117">
        <v>4.8023857676618792E-2</v>
      </c>
      <c r="AZ6" s="117">
        <v>6.2864855557468749E-2</v>
      </c>
      <c r="BA6" s="117">
        <v>4.8373837139411423E-2</v>
      </c>
      <c r="BB6" s="117">
        <v>5.0673535493587371E-2</v>
      </c>
      <c r="BC6" s="117">
        <v>6.9154204219074977E-2</v>
      </c>
      <c r="BD6" s="117">
        <v>7.2536335736156504E-2</v>
      </c>
      <c r="BE6" s="117">
        <v>6.2342836293352528E-2</v>
      </c>
      <c r="BF6" s="117">
        <v>5.1999999999999998E-2</v>
      </c>
      <c r="BG6" s="117">
        <v>6.244626108632146E-2</v>
      </c>
      <c r="BH6" s="117">
        <v>6.244626108632146E-2</v>
      </c>
      <c r="BI6" s="117">
        <v>5.2621952884011683E-2</v>
      </c>
      <c r="BJ6" s="117">
        <v>5.2735439181666136E-2</v>
      </c>
      <c r="BK6" s="117">
        <v>6.2708362292992426E-2</v>
      </c>
      <c r="BL6" s="117">
        <v>6.1797828375047499E-2</v>
      </c>
      <c r="BM6" s="117">
        <v>4.513264469150767E-2</v>
      </c>
      <c r="BN6" s="117">
        <v>5.7872826245539882E-2</v>
      </c>
      <c r="BO6" s="117">
        <v>7.6013364247272244E-2</v>
      </c>
      <c r="BP6" s="117">
        <v>6.2023773503349901E-2</v>
      </c>
      <c r="BQ6" s="117">
        <v>6.1030713170223842E-2</v>
      </c>
      <c r="BR6" s="117">
        <v>6.5846280410992941E-2</v>
      </c>
      <c r="BS6" s="117">
        <v>6.7084498460319136E-2</v>
      </c>
      <c r="BT6" s="117">
        <v>5.7556849367017375E-2</v>
      </c>
      <c r="BU6" s="117">
        <v>5.2048555663459478E-2</v>
      </c>
      <c r="BV6" s="117">
        <v>6.2E-2</v>
      </c>
      <c r="BW6" s="117">
        <v>6.522393012730443E-2</v>
      </c>
    </row>
    <row r="7" spans="2:75" ht="12.75" customHeight="1" x14ac:dyDescent="0.25">
      <c r="B7" s="116" t="s">
        <v>81</v>
      </c>
      <c r="C7" s="115">
        <v>-5350</v>
      </c>
      <c r="D7" s="115">
        <v>-4918</v>
      </c>
      <c r="E7" s="115">
        <v>-5294</v>
      </c>
      <c r="F7" s="115">
        <v>-6648</v>
      </c>
      <c r="G7" s="115">
        <v>-6661</v>
      </c>
      <c r="H7" s="115">
        <v>-6725</v>
      </c>
      <c r="I7" s="115">
        <v>-6838</v>
      </c>
      <c r="J7" s="115">
        <v>-9446</v>
      </c>
      <c r="K7" s="115">
        <v>-6260</v>
      </c>
      <c r="L7" s="115">
        <v>-6201</v>
      </c>
      <c r="M7" s="115">
        <v>-5969</v>
      </c>
      <c r="N7" s="115">
        <v>-10731</v>
      </c>
      <c r="O7" s="115">
        <v>-7998</v>
      </c>
      <c r="P7" s="115">
        <v>-8855</v>
      </c>
      <c r="Q7" s="115">
        <v>-9121</v>
      </c>
      <c r="R7" s="115">
        <v>-12729</v>
      </c>
      <c r="S7" s="115">
        <v>-9532</v>
      </c>
      <c r="T7" s="115">
        <v>-10709</v>
      </c>
      <c r="U7" s="115">
        <v>-12974</v>
      </c>
      <c r="V7" s="115">
        <v>-18698</v>
      </c>
      <c r="W7" s="115">
        <v>-11470</v>
      </c>
      <c r="X7" s="115">
        <v>-14256</v>
      </c>
      <c r="Y7" s="115">
        <v>-13622</v>
      </c>
      <c r="Z7" s="115">
        <v>-14204</v>
      </c>
      <c r="AA7" s="115">
        <v>-11868</v>
      </c>
      <c r="AB7" s="115">
        <v>-12039</v>
      </c>
      <c r="AC7" s="115">
        <v>-10516</v>
      </c>
      <c r="AD7" s="115">
        <v>-15215</v>
      </c>
      <c r="AE7" s="115">
        <v>-11111</v>
      </c>
      <c r="AF7" s="115">
        <v>-10906</v>
      </c>
      <c r="AG7" s="115">
        <v>-11581</v>
      </c>
      <c r="AH7" s="115">
        <v>-8449</v>
      </c>
      <c r="AI7" s="115">
        <v>-9864</v>
      </c>
      <c r="AJ7" s="115">
        <v>-11735</v>
      </c>
      <c r="AK7" s="115">
        <v>-11079</v>
      </c>
      <c r="AL7" s="115">
        <v>-11835</v>
      </c>
      <c r="AM7" s="115">
        <v>-11044</v>
      </c>
      <c r="AN7" s="115">
        <v>-12055</v>
      </c>
      <c r="AO7" s="115">
        <v>-12697</v>
      </c>
      <c r="AP7" s="115">
        <v>-12172</v>
      </c>
      <c r="AQ7" s="115">
        <v>-10826</v>
      </c>
      <c r="AR7" s="115">
        <v>-11705</v>
      </c>
      <c r="AS7" s="115">
        <v>-10863</v>
      </c>
      <c r="AT7" s="115">
        <v>-14860</v>
      </c>
      <c r="AU7" s="115">
        <v>-12687</v>
      </c>
      <c r="AV7" s="115">
        <v>-13773</v>
      </c>
      <c r="AW7" s="115">
        <v>-14210</v>
      </c>
      <c r="AX7" s="115">
        <v>-16622</v>
      </c>
      <c r="AY7" s="115">
        <v>-16204</v>
      </c>
      <c r="AZ7" s="115">
        <v>-16277</v>
      </c>
      <c r="BA7" s="115">
        <v>-17775</v>
      </c>
      <c r="BB7" s="115">
        <v>-21150</v>
      </c>
      <c r="BC7" s="115">
        <v>-18357</v>
      </c>
      <c r="BD7" s="115">
        <v>-22835</v>
      </c>
      <c r="BE7" s="115">
        <v>-23125</v>
      </c>
      <c r="BF7" s="115">
        <v>-27119</v>
      </c>
      <c r="BG7" s="115">
        <v>-24982</v>
      </c>
      <c r="BH7" s="115">
        <v>-24982</v>
      </c>
      <c r="BI7" s="115">
        <v>-22210</v>
      </c>
      <c r="BJ7" s="115">
        <v>-29670</v>
      </c>
      <c r="BK7" s="115">
        <v>-29161</v>
      </c>
      <c r="BL7" s="115">
        <v>-38703</v>
      </c>
      <c r="BM7" s="115">
        <v>-51913</v>
      </c>
      <c r="BN7" s="115">
        <v>-53552</v>
      </c>
      <c r="BO7" s="115">
        <v>-49638</v>
      </c>
      <c r="BP7" s="115">
        <v>-42047</v>
      </c>
      <c r="BQ7" s="115">
        <v>-44513</v>
      </c>
      <c r="BR7" s="115">
        <v>-47968</v>
      </c>
      <c r="BS7" s="115">
        <v>-48254</v>
      </c>
      <c r="BT7" s="115">
        <v>-57292</v>
      </c>
      <c r="BU7" s="115">
        <v>-71406</v>
      </c>
      <c r="BV7" s="115">
        <v>-91436</v>
      </c>
      <c r="BW7" s="115">
        <v>-49850</v>
      </c>
    </row>
    <row r="8" spans="2:75" s="111" customFormat="1" ht="12.75" customHeight="1" x14ac:dyDescent="0.25">
      <c r="B8" s="114" t="s">
        <v>198</v>
      </c>
      <c r="C8" s="112">
        <v>7.3043525749549448E-2</v>
      </c>
      <c r="D8" s="112">
        <v>6.4846191374058892E-2</v>
      </c>
      <c r="E8" s="112">
        <v>5.4096584987022543E-2</v>
      </c>
      <c r="F8" s="112">
        <v>5.5686320497893335E-2</v>
      </c>
      <c r="G8" s="112">
        <v>0.10970387693929312</v>
      </c>
      <c r="H8" s="112">
        <v>7.8163137218438358E-2</v>
      </c>
      <c r="I8" s="112">
        <v>5.4408453281773406E-2</v>
      </c>
      <c r="J8" s="112">
        <v>6.3103326185275005E-2</v>
      </c>
      <c r="K8" s="112">
        <v>6.4072383369838892E-2</v>
      </c>
      <c r="L8" s="112">
        <v>8.4373086604530925E-2</v>
      </c>
      <c r="M8" s="112">
        <v>6.2952182075133409E-2</v>
      </c>
      <c r="N8" s="112">
        <v>6.773509398709808E-2</v>
      </c>
      <c r="O8" s="112">
        <v>6.6917110800612439E-2</v>
      </c>
      <c r="P8" s="112">
        <v>6.8761211067021794E-2</v>
      </c>
      <c r="Q8" s="112">
        <v>5.4640978637240455E-2</v>
      </c>
      <c r="R8" s="112">
        <v>7.0899429640851969E-2</v>
      </c>
      <c r="S8" s="112">
        <v>5.5012408379984994E-2</v>
      </c>
      <c r="T8" s="112">
        <v>4.7242184019092741E-2</v>
      </c>
      <c r="U8" s="112">
        <v>5.1008854011039995E-2</v>
      </c>
      <c r="V8" s="112">
        <v>7.4334101932098273E-2</v>
      </c>
      <c r="W8" s="112">
        <v>0.10629326562195925</v>
      </c>
      <c r="X8" s="112">
        <v>8.3115671641791039E-2</v>
      </c>
      <c r="Y8" s="112">
        <v>6.7181219638497769E-2</v>
      </c>
      <c r="Z8" s="112">
        <v>6.3471635721786532E-2</v>
      </c>
      <c r="AA8" s="112">
        <v>0.10249324225125871</v>
      </c>
      <c r="AB8" s="112">
        <v>0.13635282525228501</v>
      </c>
      <c r="AC8" s="112">
        <v>8.6972343522561862E-2</v>
      </c>
      <c r="AD8" s="112">
        <v>0.10123087159015302</v>
      </c>
      <c r="AE8" s="112">
        <v>9.4778684818861911E-2</v>
      </c>
      <c r="AF8" s="112">
        <v>8.7226367860770523E-2</v>
      </c>
      <c r="AG8" s="112">
        <v>7.1589735981553951E-2</v>
      </c>
      <c r="AH8" s="112">
        <v>4.8461662001560137E-2</v>
      </c>
      <c r="AI8" s="112">
        <v>9.0832911275841435E-2</v>
      </c>
      <c r="AJ8" s="112">
        <v>0.10901169541751433</v>
      </c>
      <c r="AK8" s="112">
        <v>6.6700782661047564E-2</v>
      </c>
      <c r="AL8" s="112">
        <v>6.1018993998638867E-2</v>
      </c>
      <c r="AM8" s="112">
        <v>8.0301895572634535E-2</v>
      </c>
      <c r="AN8" s="112">
        <v>0.10298841540511909</v>
      </c>
      <c r="AO8" s="112">
        <v>8.4917269699442216E-2</v>
      </c>
      <c r="AP8" s="112">
        <v>6.7863514719000886E-2</v>
      </c>
      <c r="AQ8" s="112">
        <v>8.5000000000000006E-2</v>
      </c>
      <c r="AR8" s="112">
        <v>0.12453187505319602</v>
      </c>
      <c r="AS8" s="112">
        <v>5.3871903592948002E-2</v>
      </c>
      <c r="AT8" s="112">
        <v>5.9889410133642858E-2</v>
      </c>
      <c r="AU8" s="112">
        <v>5.3717503598949952E-2</v>
      </c>
      <c r="AV8" s="112">
        <v>5.6759830870292682E-2</v>
      </c>
      <c r="AW8" s="112">
        <v>4.2999754892319053E-2</v>
      </c>
      <c r="AX8" s="112">
        <v>3.9872576629133703E-2</v>
      </c>
      <c r="AY8" s="112">
        <v>3.7029673556599141E-2</v>
      </c>
      <c r="AZ8" s="112">
        <v>4.5204596832873242E-2</v>
      </c>
      <c r="BA8" s="112">
        <v>3.4464104980281296E-2</v>
      </c>
      <c r="BB8" s="112">
        <v>4.2133320583770603E-2</v>
      </c>
      <c r="BC8" s="112">
        <v>5.6814524116074079E-2</v>
      </c>
      <c r="BD8" s="112">
        <v>8.1206414008684308E-2</v>
      </c>
      <c r="BE8" s="112">
        <v>5.7010364176043077E-2</v>
      </c>
      <c r="BF8" s="112">
        <v>5.3999999999999999E-2</v>
      </c>
      <c r="BG8" s="117">
        <v>6.56883445390746E-2</v>
      </c>
      <c r="BH8" s="117">
        <v>6.56883445390746E-2</v>
      </c>
      <c r="BI8" s="112">
        <v>6.0628395162831326E-2</v>
      </c>
      <c r="BJ8" s="112">
        <v>7.0287070685056116E-2</v>
      </c>
      <c r="BK8" s="112">
        <v>6.8704484251050205E-2</v>
      </c>
      <c r="BL8" s="112">
        <v>6.5073088058752906E-2</v>
      </c>
      <c r="BM8" s="112">
        <v>5.7309174568163729E-2</v>
      </c>
      <c r="BN8" s="112">
        <v>7.5854947526767788E-2</v>
      </c>
      <c r="BO8" s="112">
        <v>0.10443553307609121</v>
      </c>
      <c r="BP8" s="112">
        <v>7.2698508752971694E-2</v>
      </c>
      <c r="BQ8" s="112">
        <v>7.7239285094568802E-2</v>
      </c>
      <c r="BR8" s="112">
        <v>8.2212300652138512E-2</v>
      </c>
      <c r="BS8" s="112">
        <v>7.1887528063607362E-2</v>
      </c>
      <c r="BT8" s="112">
        <v>4.6724010115978175E-2</v>
      </c>
      <c r="BU8" s="112">
        <v>3.9333458558191828E-2</v>
      </c>
      <c r="BV8" s="112">
        <v>0.06</v>
      </c>
      <c r="BW8" s="112">
        <v>7.0395187426303935E-2</v>
      </c>
    </row>
    <row r="9" spans="2:75" ht="12.75" customHeight="1" x14ac:dyDescent="0.25">
      <c r="B9" s="37" t="s">
        <v>197</v>
      </c>
      <c r="C9" s="36">
        <v>-9213</v>
      </c>
      <c r="D9" s="36">
        <v>-10753</v>
      </c>
      <c r="E9" s="36">
        <v>-9886</v>
      </c>
      <c r="F9" s="36">
        <v>-11635</v>
      </c>
      <c r="G9" s="36">
        <v>-11207</v>
      </c>
      <c r="H9" s="36">
        <v>-12287</v>
      </c>
      <c r="I9" s="36">
        <v>-11271</v>
      </c>
      <c r="J9" s="36">
        <v>-17166</v>
      </c>
      <c r="K9" s="36">
        <v>-11621</v>
      </c>
      <c r="L9" s="36">
        <v>-13389</v>
      </c>
      <c r="M9" s="36">
        <v>-12359</v>
      </c>
      <c r="N9" s="36">
        <v>-18408</v>
      </c>
      <c r="O9" s="36">
        <v>-15005</v>
      </c>
      <c r="P9" s="36">
        <v>-16744</v>
      </c>
      <c r="Q9" s="36">
        <v>-18194</v>
      </c>
      <c r="R9" s="36">
        <v>-25515</v>
      </c>
      <c r="S9" s="36">
        <v>-17702</v>
      </c>
      <c r="T9" s="36">
        <v>-19746</v>
      </c>
      <c r="U9" s="36">
        <v>-23756</v>
      </c>
      <c r="V9" s="36">
        <v>-31592</v>
      </c>
      <c r="W9" s="36">
        <v>-20562</v>
      </c>
      <c r="X9" s="36">
        <v>-24116</v>
      </c>
      <c r="Y9" s="36">
        <v>-23904</v>
      </c>
      <c r="Z9" s="36">
        <v>-25827</v>
      </c>
      <c r="AA9" s="36">
        <v>-21480</v>
      </c>
      <c r="AB9" s="36">
        <v>-19649</v>
      </c>
      <c r="AC9" s="36">
        <v>-18449</v>
      </c>
      <c r="AD9" s="36">
        <v>-26189</v>
      </c>
      <c r="AE9" s="36">
        <v>-18506</v>
      </c>
      <c r="AF9" s="36">
        <v>-20302</v>
      </c>
      <c r="AG9" s="36">
        <v>-21055</v>
      </c>
      <c r="AH9" s="36">
        <v>-18057</v>
      </c>
      <c r="AI9" s="36">
        <v>-17693</v>
      </c>
      <c r="AJ9" s="36">
        <v>-20019</v>
      </c>
      <c r="AK9" s="36">
        <v>-20138</v>
      </c>
      <c r="AL9" s="36">
        <v>-21835</v>
      </c>
      <c r="AM9" s="36">
        <v>-19087</v>
      </c>
      <c r="AN9" s="36">
        <v>-20772</v>
      </c>
      <c r="AO9" s="36">
        <v>-22422</v>
      </c>
      <c r="AP9" s="36">
        <v>-24106</v>
      </c>
      <c r="AQ9" s="36">
        <v>-21452</v>
      </c>
      <c r="AR9" s="36">
        <v>-20513</v>
      </c>
      <c r="AS9" s="36">
        <v>-23575</v>
      </c>
      <c r="AT9" s="36">
        <v>-27744</v>
      </c>
      <c r="AU9" s="36">
        <v>-26485</v>
      </c>
      <c r="AV9" s="36">
        <v>-29167</v>
      </c>
      <c r="AW9" s="36">
        <v>-33257</v>
      </c>
      <c r="AX9" s="36">
        <v>-38958</v>
      </c>
      <c r="AY9" s="36">
        <v>-37663</v>
      </c>
      <c r="AZ9" s="36">
        <v>-38736</v>
      </c>
      <c r="BA9" s="36">
        <v>-42909</v>
      </c>
      <c r="BB9" s="36">
        <v>-46587</v>
      </c>
      <c r="BC9" s="36">
        <v>-40701</v>
      </c>
      <c r="BD9" s="36">
        <v>-43232</v>
      </c>
      <c r="BE9" s="36">
        <v>-48413</v>
      </c>
      <c r="BF9" s="36">
        <v>-53149</v>
      </c>
      <c r="BG9" s="36">
        <v>-48731</v>
      </c>
      <c r="BH9" s="36">
        <v>-48731</v>
      </c>
      <c r="BI9" s="36">
        <v>-41487</v>
      </c>
      <c r="BJ9" s="36">
        <v>-51931</v>
      </c>
      <c r="BK9" s="36">
        <v>-55777</v>
      </c>
      <c r="BL9" s="36">
        <v>-75458</v>
      </c>
      <c r="BM9" s="36">
        <v>-92796</v>
      </c>
      <c r="BN9" s="36">
        <v>-94409</v>
      </c>
      <c r="BO9" s="36">
        <v>-85767</v>
      </c>
      <c r="BP9" s="36">
        <v>-77920</v>
      </c>
      <c r="BQ9" s="36">
        <v>-79685</v>
      </c>
      <c r="BR9" s="36">
        <v>-86387</v>
      </c>
      <c r="BS9" s="36">
        <v>-93284</v>
      </c>
      <c r="BT9" s="36">
        <v>-127867</v>
      </c>
      <c r="BU9" s="36">
        <v>-165895</v>
      </c>
      <c r="BV9" s="36">
        <v>-185495</v>
      </c>
      <c r="BW9" s="36">
        <v>-96038</v>
      </c>
    </row>
    <row r="10" spans="2:75" ht="15.75" thickBot="1" x14ac:dyDescent="0.3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</row>
    <row r="11" spans="2:75" x14ac:dyDescent="0.25">
      <c r="AX11"/>
      <c r="AY11"/>
      <c r="AZ11"/>
      <c r="BA11"/>
      <c r="BB11"/>
      <c r="BC11"/>
      <c r="BD11"/>
      <c r="BE11"/>
      <c r="BF11"/>
      <c r="BG11"/>
      <c r="BH11"/>
      <c r="BL11" s="109"/>
      <c r="BM11" s="109"/>
      <c r="BN11" s="109"/>
      <c r="BO11" s="109"/>
      <c r="BP11" s="109"/>
      <c r="BQ11" s="109"/>
      <c r="BR11" s="109"/>
      <c r="BS11" s="109"/>
    </row>
    <row r="12" spans="2:75" x14ac:dyDescent="0.25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L12" s="109"/>
      <c r="BM12" s="109"/>
      <c r="BN12" s="109"/>
      <c r="BO12" s="109"/>
      <c r="BP12" s="109"/>
      <c r="BQ12" s="109"/>
      <c r="BR12" s="109"/>
      <c r="BS12" s="109"/>
    </row>
    <row r="13" spans="2:75" ht="15.75" thickBot="1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2:75" ht="8.25" customHeight="1" x14ac:dyDescent="0.2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</row>
    <row r="15" spans="2:75" ht="12.75" customHeight="1" x14ac:dyDescent="0.25">
      <c r="B15" s="122" t="s">
        <v>200</v>
      </c>
      <c r="C15" s="121" t="s">
        <v>67</v>
      </c>
      <c r="D15" s="121" t="s">
        <v>66</v>
      </c>
      <c r="E15" s="121" t="s">
        <v>65</v>
      </c>
      <c r="F15" s="121" t="s">
        <v>64</v>
      </c>
      <c r="G15" s="121" t="s">
        <v>63</v>
      </c>
      <c r="H15" s="121" t="s">
        <v>62</v>
      </c>
      <c r="I15" s="121" t="s">
        <v>61</v>
      </c>
      <c r="J15" s="121" t="s">
        <v>60</v>
      </c>
      <c r="K15" s="121" t="s">
        <v>59</v>
      </c>
      <c r="L15" s="121" t="s">
        <v>58</v>
      </c>
      <c r="M15" s="121" t="s">
        <v>57</v>
      </c>
      <c r="N15" s="121" t="s">
        <v>56</v>
      </c>
      <c r="O15" s="121" t="s">
        <v>55</v>
      </c>
      <c r="P15" s="121" t="s">
        <v>54</v>
      </c>
      <c r="Q15" s="121" t="s">
        <v>53</v>
      </c>
      <c r="R15" s="121" t="s">
        <v>52</v>
      </c>
      <c r="S15" s="121" t="s">
        <v>51</v>
      </c>
      <c r="T15" s="121" t="s">
        <v>50</v>
      </c>
      <c r="U15" s="121" t="s">
        <v>49</v>
      </c>
      <c r="V15" s="121" t="s">
        <v>48</v>
      </c>
      <c r="W15" s="121" t="s">
        <v>47</v>
      </c>
      <c r="X15" s="121" t="s">
        <v>46</v>
      </c>
      <c r="Y15" s="121" t="s">
        <v>45</v>
      </c>
      <c r="Z15" s="121" t="s">
        <v>44</v>
      </c>
      <c r="AA15" s="121" t="s">
        <v>43</v>
      </c>
      <c r="AB15" s="121" t="s">
        <v>42</v>
      </c>
      <c r="AC15" s="121" t="s">
        <v>41</v>
      </c>
      <c r="AD15" s="121" t="s">
        <v>40</v>
      </c>
      <c r="AE15" s="121" t="s">
        <v>39</v>
      </c>
      <c r="AF15" s="121" t="s">
        <v>38</v>
      </c>
      <c r="AG15" s="121" t="s">
        <v>37</v>
      </c>
      <c r="AH15" s="121" t="s">
        <v>36</v>
      </c>
      <c r="AI15" s="121" t="s">
        <v>35</v>
      </c>
      <c r="AJ15" s="121" t="s">
        <v>34</v>
      </c>
      <c r="AK15" s="121" t="s">
        <v>33</v>
      </c>
      <c r="AL15" s="121" t="s">
        <v>32</v>
      </c>
      <c r="AM15" s="121" t="s">
        <v>31</v>
      </c>
      <c r="AN15" s="121" t="s">
        <v>30</v>
      </c>
      <c r="AO15" s="121" t="s">
        <v>29</v>
      </c>
      <c r="AP15" s="121" t="s">
        <v>28</v>
      </c>
      <c r="AQ15" s="121" t="s">
        <v>27</v>
      </c>
      <c r="AR15" s="121" t="s">
        <v>26</v>
      </c>
      <c r="AS15" s="121" t="s">
        <v>25</v>
      </c>
      <c r="AT15" s="121" t="s">
        <v>24</v>
      </c>
      <c r="AU15" s="121" t="s">
        <v>23</v>
      </c>
      <c r="AV15" s="121" t="s">
        <v>22</v>
      </c>
      <c r="AW15" s="121" t="s">
        <v>21</v>
      </c>
      <c r="AX15" s="121" t="s">
        <v>20</v>
      </c>
      <c r="AY15" s="121" t="s">
        <v>19</v>
      </c>
      <c r="AZ15" s="121" t="s">
        <v>18</v>
      </c>
      <c r="BA15" s="121" t="s">
        <v>17</v>
      </c>
      <c r="BB15" s="121" t="s">
        <v>16</v>
      </c>
      <c r="BC15" s="121" t="s">
        <v>15</v>
      </c>
      <c r="BD15" s="121" t="s">
        <v>14</v>
      </c>
      <c r="BE15" s="121" t="s">
        <v>13</v>
      </c>
      <c r="BF15" s="121" t="s">
        <v>85</v>
      </c>
      <c r="BG15" s="180" t="s">
        <v>248</v>
      </c>
      <c r="BH15" s="180" t="s">
        <v>248</v>
      </c>
      <c r="BI15" s="25">
        <v>2010</v>
      </c>
      <c r="BJ15" s="25">
        <v>2011</v>
      </c>
      <c r="BK15" s="25">
        <v>2012</v>
      </c>
      <c r="BL15" s="25">
        <v>2013</v>
      </c>
      <c r="BM15" s="25">
        <v>2014</v>
      </c>
      <c r="BN15" s="25">
        <v>2015</v>
      </c>
      <c r="BO15" s="25">
        <v>2016</v>
      </c>
      <c r="BP15" s="25">
        <v>2017</v>
      </c>
      <c r="BQ15" s="25">
        <v>2018</v>
      </c>
      <c r="BR15" s="25">
        <v>2019</v>
      </c>
      <c r="BS15" s="25">
        <v>2020</v>
      </c>
      <c r="BT15" s="25">
        <v>2021</v>
      </c>
      <c r="BU15" s="25">
        <v>2022</v>
      </c>
      <c r="BV15" s="25">
        <v>2023</v>
      </c>
      <c r="BW15" s="25">
        <v>2024</v>
      </c>
    </row>
    <row r="16" spans="2:75" ht="12.75" customHeight="1" x14ac:dyDescent="0.25">
      <c r="B16" s="120" t="s">
        <v>77</v>
      </c>
      <c r="C16" s="119">
        <v>3988</v>
      </c>
      <c r="D16" s="119">
        <v>3562</v>
      </c>
      <c r="E16" s="119">
        <v>4046</v>
      </c>
      <c r="F16" s="119">
        <v>5119</v>
      </c>
      <c r="G16" s="119">
        <v>4051</v>
      </c>
      <c r="H16" s="119">
        <v>4827</v>
      </c>
      <c r="I16" s="119">
        <v>6809</v>
      </c>
      <c r="J16" s="119">
        <v>7623</v>
      </c>
      <c r="K16" s="119">
        <v>7547</v>
      </c>
      <c r="L16" s="119">
        <v>4628</v>
      </c>
      <c r="M16" s="119">
        <v>3634</v>
      </c>
      <c r="N16" s="119">
        <v>2973</v>
      </c>
      <c r="O16" s="119">
        <v>2868</v>
      </c>
      <c r="P16" s="119">
        <v>4101</v>
      </c>
      <c r="Q16" s="119">
        <v>6360</v>
      </c>
      <c r="R16" s="119">
        <v>4206</v>
      </c>
      <c r="S16" s="119">
        <v>7454</v>
      </c>
      <c r="T16" s="119">
        <v>4789</v>
      </c>
      <c r="U16" s="119">
        <v>7410</v>
      </c>
      <c r="V16" s="119">
        <v>9652</v>
      </c>
      <c r="W16" s="119">
        <v>7073</v>
      </c>
      <c r="X16" s="119">
        <v>4521</v>
      </c>
      <c r="Y16" s="119">
        <v>6342</v>
      </c>
      <c r="Z16" s="119">
        <v>5219</v>
      </c>
      <c r="AA16" s="119">
        <v>8750</v>
      </c>
      <c r="AB16" s="119">
        <v>7842</v>
      </c>
      <c r="AC16" s="119">
        <v>5941</v>
      </c>
      <c r="AD16" s="119">
        <v>8540</v>
      </c>
      <c r="AE16" s="119">
        <v>6816</v>
      </c>
      <c r="AF16" s="119">
        <v>4088</v>
      </c>
      <c r="AG16" s="119">
        <v>6998</v>
      </c>
      <c r="AH16" s="119">
        <v>3709</v>
      </c>
      <c r="AI16" s="119">
        <v>3413</v>
      </c>
      <c r="AJ16" s="119">
        <v>5312</v>
      </c>
      <c r="AK16" s="119">
        <v>3645</v>
      </c>
      <c r="AL16" s="119">
        <v>2599</v>
      </c>
      <c r="AM16" s="119">
        <v>3246</v>
      </c>
      <c r="AN16" s="119">
        <v>1116</v>
      </c>
      <c r="AO16" s="119">
        <v>1898</v>
      </c>
      <c r="AP16" s="119">
        <v>3181</v>
      </c>
      <c r="AQ16" s="119">
        <v>10492</v>
      </c>
      <c r="AR16" s="119">
        <v>15578</v>
      </c>
      <c r="AS16" s="119">
        <v>11816</v>
      </c>
      <c r="AT16" s="119">
        <v>5304</v>
      </c>
      <c r="AU16" s="119">
        <v>6540</v>
      </c>
      <c r="AV16" s="119">
        <v>4339</v>
      </c>
      <c r="AW16" s="119">
        <v>8188</v>
      </c>
      <c r="AX16" s="119">
        <v>4780</v>
      </c>
      <c r="AY16" s="119">
        <v>5043</v>
      </c>
      <c r="AZ16" s="119">
        <v>6857</v>
      </c>
      <c r="BA16" s="119">
        <v>15866</v>
      </c>
      <c r="BB16" s="119">
        <v>13428</v>
      </c>
      <c r="BC16" s="119">
        <v>15624</v>
      </c>
      <c r="BD16" s="119">
        <v>12230</v>
      </c>
      <c r="BE16" s="119">
        <v>11177</v>
      </c>
      <c r="BF16" s="119">
        <v>14622</v>
      </c>
      <c r="BG16" s="119">
        <v>8597</v>
      </c>
      <c r="BH16" s="119">
        <v>8597</v>
      </c>
      <c r="BI16" s="119">
        <v>16715</v>
      </c>
      <c r="BJ16" s="119">
        <v>23310</v>
      </c>
      <c r="BK16" s="119">
        <v>18782</v>
      </c>
      <c r="BL16" s="119">
        <v>17535</v>
      </c>
      <c r="BM16" s="119">
        <v>29305</v>
      </c>
      <c r="BN16" s="119">
        <v>23155</v>
      </c>
      <c r="BO16" s="119">
        <v>31073</v>
      </c>
      <c r="BP16" s="119">
        <v>21611</v>
      </c>
      <c r="BQ16" s="119">
        <v>14969</v>
      </c>
      <c r="BR16" s="119">
        <v>9441</v>
      </c>
      <c r="BS16" s="119">
        <v>43190</v>
      </c>
      <c r="BT16" s="119">
        <v>23847</v>
      </c>
      <c r="BU16" s="119">
        <v>41194</v>
      </c>
      <c r="BV16" s="119">
        <v>53653</v>
      </c>
      <c r="BW16" s="119">
        <v>22504</v>
      </c>
    </row>
    <row r="17" spans="2:75" s="111" customFormat="1" ht="12.75" customHeight="1" x14ac:dyDescent="0.25">
      <c r="B17" s="118" t="s">
        <v>199</v>
      </c>
      <c r="C17" s="117">
        <v>5.4448145923215556E-2</v>
      </c>
      <c r="D17" s="117">
        <v>4.6966680291662823E-2</v>
      </c>
      <c r="E17" s="117">
        <v>4.1343933293821911E-2</v>
      </c>
      <c r="F17" s="117">
        <v>4.2878801839457879E-2</v>
      </c>
      <c r="G17" s="117">
        <v>6.6718271352811359E-2</v>
      </c>
      <c r="H17" s="117">
        <v>5.6103117227271668E-2</v>
      </c>
      <c r="I17" s="117">
        <v>5.4177706697220697E-2</v>
      </c>
      <c r="J17" s="117">
        <v>5.0924905304928152E-2</v>
      </c>
      <c r="K17" s="117">
        <v>7.7245092219197148E-2</v>
      </c>
      <c r="L17" s="117">
        <v>6.2970270086400437E-2</v>
      </c>
      <c r="M17" s="117">
        <v>3.8326056234048389E-2</v>
      </c>
      <c r="N17" s="117">
        <v>1.8765859139282692E-2</v>
      </c>
      <c r="O17" s="117">
        <v>2.3995783167811514E-2</v>
      </c>
      <c r="P17" s="117">
        <v>3.1845254272823982E-2</v>
      </c>
      <c r="Q17" s="117">
        <v>3.8100715287013406E-2</v>
      </c>
      <c r="R17" s="117">
        <v>2.3427056412084483E-2</v>
      </c>
      <c r="S17" s="117">
        <v>4.3019564840999593E-2</v>
      </c>
      <c r="T17" s="117">
        <v>2.1126418831584195E-2</v>
      </c>
      <c r="U17" s="117">
        <v>2.9133313413119033E-2</v>
      </c>
      <c r="V17" s="117">
        <v>3.8371630754551959E-2</v>
      </c>
      <c r="W17" s="117">
        <v>6.5545969288937897E-2</v>
      </c>
      <c r="X17" s="117">
        <v>2.6358442164179104E-2</v>
      </c>
      <c r="Y17" s="117">
        <v>3.1277587354819621E-2</v>
      </c>
      <c r="Z17" s="117">
        <v>2.3321491610250912E-2</v>
      </c>
      <c r="AA17" s="117">
        <v>7.5565880493639506E-2</v>
      </c>
      <c r="AB17" s="117">
        <v>8.8817913084842506E-2</v>
      </c>
      <c r="AC17" s="117">
        <v>4.9134908032287948E-2</v>
      </c>
      <c r="AD17" s="117">
        <v>5.6819693945442451E-2</v>
      </c>
      <c r="AE17" s="117">
        <v>5.8141617831460962E-2</v>
      </c>
      <c r="AF17" s="117">
        <v>3.2695891418928105E-2</v>
      </c>
      <c r="AG17" s="117">
        <v>4.3259215300830198E-2</v>
      </c>
      <c r="AH17" s="117">
        <v>2.1274032946358924E-2</v>
      </c>
      <c r="AI17" s="117">
        <v>3.1428702978958514E-2</v>
      </c>
      <c r="AJ17" s="117">
        <v>4.9345558249496047E-2</v>
      </c>
      <c r="AK17" s="117">
        <v>2.1944611679711016E-2</v>
      </c>
      <c r="AL17" s="117">
        <v>1.3399946379591247E-2</v>
      </c>
      <c r="AM17" s="117">
        <v>2.3601951560011925E-2</v>
      </c>
      <c r="AN17" s="117">
        <v>9.5342241055257487E-3</v>
      </c>
      <c r="AO17" s="117">
        <v>1.2693784192292773E-2</v>
      </c>
      <c r="AP17" s="117">
        <v>1.7735280999107938E-2</v>
      </c>
      <c r="AQ17" s="117">
        <v>8.2000000000000003E-2</v>
      </c>
      <c r="AR17" s="117">
        <v>0.16573750957528299</v>
      </c>
      <c r="AS17" s="117">
        <v>5.8598031193434007E-2</v>
      </c>
      <c r="AT17" s="117">
        <v>2.1376408569908596E-2</v>
      </c>
      <c r="AU17" s="117">
        <v>2.7690744347531545E-2</v>
      </c>
      <c r="AV17" s="117">
        <v>1.7881427876729829E-2</v>
      </c>
      <c r="AW17" s="117">
        <v>2.4777057921063224E-2</v>
      </c>
      <c r="AX17" s="117">
        <v>1.1466184351297022E-2</v>
      </c>
      <c r="AY17" s="117">
        <v>1.152435471154835E-2</v>
      </c>
      <c r="AZ17" s="117">
        <v>1.9043307764515072E-2</v>
      </c>
      <c r="BA17" s="117">
        <v>3.0762727967209174E-2</v>
      </c>
      <c r="BB17" s="117">
        <v>2.6750176302547123E-2</v>
      </c>
      <c r="BC17" s="117">
        <v>4.8355947311082496E-2</v>
      </c>
      <c r="BD17" s="117">
        <v>4.3492640390900332E-2</v>
      </c>
      <c r="BE17" s="117">
        <v>2.7554803909000364E-2</v>
      </c>
      <c r="BF17" s="117">
        <v>2.9000000000000001E-2</v>
      </c>
      <c r="BG17" s="117">
        <v>2.2605183652326648E-2</v>
      </c>
      <c r="BH17" s="117">
        <v>2.2605183652326648E-2</v>
      </c>
      <c r="BI17" s="117">
        <v>4.5628258673873281E-2</v>
      </c>
      <c r="BJ17" s="117">
        <v>5.5220479193416182E-2</v>
      </c>
      <c r="BK17" s="117">
        <v>4.4251144446460167E-2</v>
      </c>
      <c r="BL17" s="117">
        <v>2.9482381187769226E-2</v>
      </c>
      <c r="BM17" s="117">
        <v>3.2351152133762988E-2</v>
      </c>
      <c r="BN17" s="117">
        <v>3.2798426015504707E-2</v>
      </c>
      <c r="BO17" s="117">
        <v>6.5375827375667481E-2</v>
      </c>
      <c r="BP17" s="117">
        <v>3.7365031337799871E-2</v>
      </c>
      <c r="BQ17" s="117">
        <v>2.5974318931112267E-2</v>
      </c>
      <c r="BR17" s="117">
        <v>1.6180919163960136E-2</v>
      </c>
      <c r="BS17" s="117">
        <v>6.4343315312040503E-2</v>
      </c>
      <c r="BT17" s="117">
        <v>1.9448220855193248E-2</v>
      </c>
      <c r="BU17" s="117">
        <v>2.269140536994306E-2</v>
      </c>
      <c r="BV17" s="117">
        <v>3.5000000000000003E-2</v>
      </c>
      <c r="BW17" s="117">
        <v>3.1778802363922644E-2</v>
      </c>
    </row>
    <row r="18" spans="2:75" ht="12.75" customHeight="1" x14ac:dyDescent="0.25">
      <c r="B18" s="116" t="s">
        <v>78</v>
      </c>
      <c r="C18" s="115">
        <v>-6904</v>
      </c>
      <c r="D18" s="115">
        <v>-6989</v>
      </c>
      <c r="E18" s="115">
        <v>-6066</v>
      </c>
      <c r="F18" s="115">
        <v>-7839</v>
      </c>
      <c r="G18" s="115">
        <v>-4990</v>
      </c>
      <c r="H18" s="115">
        <v>-5143</v>
      </c>
      <c r="I18" s="115">
        <v>-11989</v>
      </c>
      <c r="J18" s="115">
        <v>-11058</v>
      </c>
      <c r="K18" s="115">
        <v>-8038</v>
      </c>
      <c r="L18" s="115">
        <v>-8243</v>
      </c>
      <c r="M18" s="115">
        <v>-5234</v>
      </c>
      <c r="N18" s="115">
        <v>-5097</v>
      </c>
      <c r="O18" s="115">
        <v>-4601</v>
      </c>
      <c r="P18" s="115">
        <v>-6242</v>
      </c>
      <c r="Q18" s="115">
        <v>-5768</v>
      </c>
      <c r="R18" s="115">
        <v>-6357</v>
      </c>
      <c r="S18" s="115">
        <v>-7807</v>
      </c>
      <c r="T18" s="115">
        <v>-6573</v>
      </c>
      <c r="U18" s="115">
        <v>-13707</v>
      </c>
      <c r="V18" s="115">
        <v>-9246</v>
      </c>
      <c r="W18" s="115">
        <v>-10870</v>
      </c>
      <c r="X18" s="115">
        <v>-4060</v>
      </c>
      <c r="Y18" s="115">
        <v>-12654</v>
      </c>
      <c r="Z18" s="115">
        <v>-4748</v>
      </c>
      <c r="AA18" s="115">
        <v>-6151</v>
      </c>
      <c r="AB18" s="115">
        <v>-4858</v>
      </c>
      <c r="AC18" s="115">
        <v>-4132</v>
      </c>
      <c r="AD18" s="115">
        <v>-5922</v>
      </c>
      <c r="AE18" s="115">
        <v>-4869</v>
      </c>
      <c r="AF18" s="115">
        <v>-4357</v>
      </c>
      <c r="AG18" s="115">
        <v>-5192</v>
      </c>
      <c r="AH18" s="115">
        <v>-4989</v>
      </c>
      <c r="AI18" s="115">
        <v>-3411</v>
      </c>
      <c r="AJ18" s="115">
        <v>-7218</v>
      </c>
      <c r="AK18" s="115">
        <v>-5257</v>
      </c>
      <c r="AL18" s="115">
        <v>-4813</v>
      </c>
      <c r="AM18" s="115">
        <v>-4470</v>
      </c>
      <c r="AN18" s="115">
        <v>-1598</v>
      </c>
      <c r="AO18" s="115">
        <v>-3694</v>
      </c>
      <c r="AP18" s="115">
        <v>-4580</v>
      </c>
      <c r="AQ18" s="115">
        <v>-7735</v>
      </c>
      <c r="AR18" s="115">
        <v>-9077</v>
      </c>
      <c r="AS18" s="115">
        <v>-12377</v>
      </c>
      <c r="AT18" s="115">
        <v>-5263</v>
      </c>
      <c r="AU18" s="115">
        <v>-6758</v>
      </c>
      <c r="AV18" s="115">
        <v>-4858</v>
      </c>
      <c r="AW18" s="115">
        <v>-4069</v>
      </c>
      <c r="AX18" s="115">
        <v>-6074</v>
      </c>
      <c r="AY18" s="115">
        <v>-10372</v>
      </c>
      <c r="AZ18" s="115">
        <v>-6720</v>
      </c>
      <c r="BA18" s="115">
        <v>-10829</v>
      </c>
      <c r="BB18" s="115">
        <v>-11689</v>
      </c>
      <c r="BC18" s="115">
        <v>-13545</v>
      </c>
      <c r="BD18" s="115">
        <v>-12613</v>
      </c>
      <c r="BE18" s="115">
        <v>-8200</v>
      </c>
      <c r="BF18" s="115">
        <v>-15356</v>
      </c>
      <c r="BG18" s="115">
        <v>-9141</v>
      </c>
      <c r="BH18" s="115">
        <v>-9141</v>
      </c>
      <c r="BI18" s="115">
        <v>-27798</v>
      </c>
      <c r="BJ18" s="115">
        <v>-33180</v>
      </c>
      <c r="BK18" s="115">
        <v>-26612</v>
      </c>
      <c r="BL18" s="115">
        <v>-22968</v>
      </c>
      <c r="BM18" s="115">
        <v>-37333</v>
      </c>
      <c r="BN18" s="115">
        <v>-32332</v>
      </c>
      <c r="BO18" s="115">
        <v>-21063</v>
      </c>
      <c r="BP18" s="115">
        <v>-19407</v>
      </c>
      <c r="BQ18" s="115">
        <v>-20699</v>
      </c>
      <c r="BR18" s="115">
        <v>-14342</v>
      </c>
      <c r="BS18" s="115">
        <v>-34452</v>
      </c>
      <c r="BT18" s="115">
        <v>-21759</v>
      </c>
      <c r="BU18" s="115">
        <v>-39610</v>
      </c>
      <c r="BV18" s="115">
        <v>-49714</v>
      </c>
      <c r="BW18" s="115">
        <v>-21790</v>
      </c>
    </row>
    <row r="19" spans="2:75" s="111" customFormat="1" ht="12.75" customHeight="1" x14ac:dyDescent="0.25">
      <c r="B19" s="114" t="s">
        <v>198</v>
      </c>
      <c r="C19" s="113">
        <v>9.4260280705586799E-2</v>
      </c>
      <c r="D19" s="113">
        <v>9.2153320763175589E-2</v>
      </c>
      <c r="E19" s="113">
        <v>6.1985244528008826E-2</v>
      </c>
      <c r="F19" s="113">
        <v>6.5662615280232525E-2</v>
      </c>
      <c r="G19" s="113">
        <v>8.2183207615534104E-2</v>
      </c>
      <c r="H19" s="113">
        <v>5.9775912968688255E-2</v>
      </c>
      <c r="I19" s="113">
        <v>9.5393820765601253E-2</v>
      </c>
      <c r="J19" s="113">
        <v>7.3872176683968976E-2</v>
      </c>
      <c r="K19" s="113">
        <v>8.2270577879674928E-2</v>
      </c>
      <c r="L19" s="113">
        <v>0.1121572896115382</v>
      </c>
      <c r="M19" s="113">
        <v>5.520048935856061E-2</v>
      </c>
      <c r="N19" s="113">
        <v>3.2172749422443289E-2</v>
      </c>
      <c r="O19" s="113">
        <v>3.8495327180997484E-2</v>
      </c>
      <c r="P19" s="113">
        <v>4.8470635740299271E-2</v>
      </c>
      <c r="Q19" s="113">
        <v>3.4554233612498951E-2</v>
      </c>
      <c r="R19" s="113">
        <v>3.5407940468763922E-2</v>
      </c>
      <c r="S19" s="113">
        <v>4.5056847694349859E-2</v>
      </c>
      <c r="T19" s="113">
        <v>2.8996439962414473E-2</v>
      </c>
      <c r="U19" s="113">
        <v>5.3890732382405208E-2</v>
      </c>
      <c r="V19" s="113">
        <v>3.675757334817524E-2</v>
      </c>
      <c r="W19" s="113">
        <v>0.10073302504888378</v>
      </c>
      <c r="X19" s="113">
        <v>2.3670708955223881E-2</v>
      </c>
      <c r="Y19" s="113">
        <v>6.2407220180997709E-2</v>
      </c>
      <c r="Z19" s="113">
        <v>2.1216792903903301E-2</v>
      </c>
      <c r="AA19" s="113">
        <v>5.3120654961871613E-2</v>
      </c>
      <c r="AB19" s="113">
        <v>5.5021349370844803E-2</v>
      </c>
      <c r="AC19" s="113">
        <v>3.4173613867937012E-2</v>
      </c>
      <c r="AD19" s="113">
        <v>3.9401197604790418E-2</v>
      </c>
      <c r="AE19" s="113">
        <v>4.1533382808301558E-2</v>
      </c>
      <c r="AF19" s="113">
        <v>3.4847357855251899E-2</v>
      </c>
      <c r="AG19" s="113">
        <v>3.2095148019707115E-2</v>
      </c>
      <c r="AH19" s="113">
        <v>2.8615839948607349E-2</v>
      </c>
      <c r="AI19" s="113">
        <v>3.1410285924766336E-2</v>
      </c>
      <c r="AJ19" s="113">
        <v>6.7051249895493686E-2</v>
      </c>
      <c r="AK19" s="113">
        <v>3.164960866947622E-2</v>
      </c>
      <c r="AL19" s="113">
        <v>2.4814906473633196E-2</v>
      </c>
      <c r="AM19" s="113">
        <v>3.2501763238833428E-2</v>
      </c>
      <c r="AN19" s="113">
        <v>1.3652052079417694E-2</v>
      </c>
      <c r="AO19" s="113">
        <v>2.4705394523882773E-2</v>
      </c>
      <c r="AP19" s="113">
        <v>2.5535236396074933E-2</v>
      </c>
      <c r="AQ19" s="113">
        <v>6.0675232581854692E-2</v>
      </c>
      <c r="AR19" s="113">
        <v>9.6572048684994471E-2</v>
      </c>
      <c r="AS19" s="113">
        <v>6.1380148280393759E-2</v>
      </c>
      <c r="AT19" s="113">
        <v>2.1211168609243766E-2</v>
      </c>
      <c r="AU19" s="113">
        <v>2.8613769159115929E-2</v>
      </c>
      <c r="AV19" s="113">
        <v>2.0020275783626067E-2</v>
      </c>
      <c r="AW19" s="113">
        <v>1.2312878441720354E-2</v>
      </c>
      <c r="AX19" s="113">
        <v>1.4570209989493328E-2</v>
      </c>
      <c r="AY19" s="113">
        <v>2.3702281790239834E-2</v>
      </c>
      <c r="AZ19" s="113">
        <v>1.8662830418191816E-2</v>
      </c>
      <c r="BA19" s="113">
        <v>2.0996444041151401E-2</v>
      </c>
      <c r="BB19" s="113">
        <v>2.3285881054548208E-2</v>
      </c>
      <c r="BC19" s="113">
        <v>4.1921486580172328E-2</v>
      </c>
      <c r="BD19" s="113">
        <v>4.4854674836502524E-2</v>
      </c>
      <c r="BE19" s="113">
        <v>2.0215566972694193E-2</v>
      </c>
      <c r="BF19" s="113">
        <v>3.1E-2</v>
      </c>
      <c r="BG19" s="117">
        <v>2.4035591923452122E-2</v>
      </c>
      <c r="BH19" s="117">
        <v>2.4035591923452122E-2</v>
      </c>
      <c r="BI19" s="112">
        <v>7.58824011137499E-2</v>
      </c>
      <c r="BJ19" s="112">
        <v>7.8602123536574392E-2</v>
      </c>
      <c r="BK19" s="112">
        <v>6.2698938132744006E-2</v>
      </c>
      <c r="BL19" s="112">
        <v>3.861712752327822E-2</v>
      </c>
      <c r="BM19" s="112">
        <v>4.1213634622411663E-2</v>
      </c>
      <c r="BN19" s="112">
        <v>4.5797396239831499E-2</v>
      </c>
      <c r="BO19" s="112">
        <v>4.4315355839915166E-2</v>
      </c>
      <c r="BP19" s="112">
        <v>3.3554354873568185E-2</v>
      </c>
      <c r="BQ19" s="112">
        <v>3.5917057088322053E-2</v>
      </c>
      <c r="BR19" s="112">
        <v>2.4580737490680675E-2</v>
      </c>
      <c r="BS19" s="112">
        <v>5.1325674904617258E-2</v>
      </c>
      <c r="BT19" s="112">
        <v>1.774536996637522E-2</v>
      </c>
      <c r="BU19" s="112">
        <v>2.1818870872055265E-2</v>
      </c>
      <c r="BV19" s="112">
        <v>3.3000000000000002E-2</v>
      </c>
      <c r="BW19" s="112">
        <v>3.0770534283232953E-2</v>
      </c>
    </row>
    <row r="20" spans="2:75" ht="12.75" customHeight="1" x14ac:dyDescent="0.25">
      <c r="B20" s="37" t="s">
        <v>197</v>
      </c>
      <c r="C20" s="36">
        <v>-2916</v>
      </c>
      <c r="D20" s="36">
        <v>-3427</v>
      </c>
      <c r="E20" s="36">
        <v>-2020</v>
      </c>
      <c r="F20" s="36">
        <v>-2720</v>
      </c>
      <c r="G20" s="36">
        <v>-939</v>
      </c>
      <c r="H20" s="36">
        <v>-316</v>
      </c>
      <c r="I20" s="36">
        <v>-5180</v>
      </c>
      <c r="J20" s="36">
        <v>-3435</v>
      </c>
      <c r="K20" s="36">
        <v>-491</v>
      </c>
      <c r="L20" s="36">
        <v>-3615</v>
      </c>
      <c r="M20" s="36">
        <v>-1600</v>
      </c>
      <c r="N20" s="36">
        <v>-2124</v>
      </c>
      <c r="O20" s="36">
        <v>-1733</v>
      </c>
      <c r="P20" s="36">
        <v>-2141</v>
      </c>
      <c r="Q20" s="36">
        <v>592</v>
      </c>
      <c r="R20" s="36">
        <v>-2151</v>
      </c>
      <c r="S20" s="36">
        <v>-353</v>
      </c>
      <c r="T20" s="36">
        <v>-1784</v>
      </c>
      <c r="U20" s="36">
        <v>-6297</v>
      </c>
      <c r="V20" s="36">
        <v>406</v>
      </c>
      <c r="W20" s="36">
        <v>-3797</v>
      </c>
      <c r="X20" s="36">
        <v>461</v>
      </c>
      <c r="Y20" s="36">
        <v>-6312</v>
      </c>
      <c r="Z20" s="36">
        <v>471</v>
      </c>
      <c r="AA20" s="36">
        <v>2599</v>
      </c>
      <c r="AB20" s="36">
        <v>2984</v>
      </c>
      <c r="AC20" s="36">
        <v>1809</v>
      </c>
      <c r="AD20" s="36">
        <v>2618</v>
      </c>
      <c r="AE20" s="36">
        <v>1947</v>
      </c>
      <c r="AF20" s="36">
        <v>-269</v>
      </c>
      <c r="AG20" s="36">
        <v>1806</v>
      </c>
      <c r="AH20" s="36">
        <v>-1280</v>
      </c>
      <c r="AI20" s="36">
        <v>2</v>
      </c>
      <c r="AJ20" s="36">
        <v>-1906</v>
      </c>
      <c r="AK20" s="36">
        <v>-1612</v>
      </c>
      <c r="AL20" s="36">
        <v>-2214</v>
      </c>
      <c r="AM20" s="36">
        <v>-1224</v>
      </c>
      <c r="AN20" s="36">
        <v>-482</v>
      </c>
      <c r="AO20" s="36">
        <v>-1796</v>
      </c>
      <c r="AP20" s="36">
        <v>-1399</v>
      </c>
      <c r="AQ20" s="36">
        <v>2757</v>
      </c>
      <c r="AR20" s="36">
        <v>6501</v>
      </c>
      <c r="AS20" s="36">
        <v>-561</v>
      </c>
      <c r="AT20" s="36">
        <v>41</v>
      </c>
      <c r="AU20" s="36">
        <v>-218</v>
      </c>
      <c r="AV20" s="36">
        <v>-519</v>
      </c>
      <c r="AW20" s="36">
        <v>4119</v>
      </c>
      <c r="AX20" s="36">
        <v>-1294</v>
      </c>
      <c r="AY20" s="36">
        <v>-5329</v>
      </c>
      <c r="AZ20" s="36">
        <v>137</v>
      </c>
      <c r="BA20" s="36">
        <v>5037</v>
      </c>
      <c r="BB20" s="36">
        <v>1739</v>
      </c>
      <c r="BC20" s="36">
        <v>2079</v>
      </c>
      <c r="BD20" s="36">
        <v>-383</v>
      </c>
      <c r="BE20" s="36">
        <v>2977</v>
      </c>
      <c r="BF20" s="36">
        <v>-734</v>
      </c>
      <c r="BG20" s="36">
        <v>-544</v>
      </c>
      <c r="BH20" s="36">
        <v>-544</v>
      </c>
      <c r="BI20" s="36">
        <v>-11083</v>
      </c>
      <c r="BJ20" s="36">
        <v>-9870</v>
      </c>
      <c r="BK20" s="36">
        <v>-7830</v>
      </c>
      <c r="BL20" s="36">
        <v>-5433</v>
      </c>
      <c r="BM20" s="36">
        <v>-8028</v>
      </c>
      <c r="BN20" s="36">
        <v>-9177</v>
      </c>
      <c r="BO20" s="36">
        <v>10010</v>
      </c>
      <c r="BP20" s="36">
        <v>2204</v>
      </c>
      <c r="BQ20" s="36">
        <v>-5730</v>
      </c>
      <c r="BR20" s="36">
        <v>-4901</v>
      </c>
      <c r="BS20" s="36">
        <v>8738</v>
      </c>
      <c r="BT20" s="36">
        <v>2088</v>
      </c>
      <c r="BU20" s="36">
        <v>1584</v>
      </c>
      <c r="BV20" s="36">
        <v>3939</v>
      </c>
      <c r="BW20" s="36">
        <v>714</v>
      </c>
    </row>
    <row r="21" spans="2:75" ht="15.75" thickBot="1" x14ac:dyDescent="0.3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2:75" x14ac:dyDescent="0.25"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</row>
    <row r="23" spans="2:75" x14ac:dyDescent="0.25"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</row>
  </sheetData>
  <pageMargins left="0.51181102362204722" right="0.51181102362204722" top="0.78740157480314965" bottom="0.78740157480314965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4595-45B9-4851-BBEA-F8E44A806A98}">
  <sheetPr>
    <tabColor theme="3" tint="-0.249977111117893"/>
    <pageSetUpPr fitToPage="1"/>
  </sheetPr>
  <dimension ref="A1:BW12"/>
  <sheetViews>
    <sheetView showGridLines="0" zoomScaleNormal="100" workbookViewId="0">
      <pane xSplit="54" ySplit="4" topLeftCell="BC5" activePane="bottomRight" state="frozen"/>
      <selection activeCell="B6" sqref="B6"/>
      <selection pane="topRight" activeCell="B6" sqref="B6"/>
      <selection pane="bottomLeft" activeCell="B6" sqref="B6"/>
      <selection pane="bottomRight" activeCell="BW1" sqref="BW1:BW1048576"/>
    </sheetView>
  </sheetViews>
  <sheetFormatPr defaultColWidth="12.85546875" defaultRowHeight="15" x14ac:dyDescent="0.25"/>
  <cols>
    <col min="1" max="1" width="7.5703125" style="129" customWidth="1"/>
    <col min="2" max="2" width="60.7109375" style="126" customWidth="1"/>
    <col min="3" max="3" width="7.7109375" style="126" hidden="1" customWidth="1"/>
    <col min="4" max="6" width="8.42578125" style="126" hidden="1" customWidth="1"/>
    <col min="7" max="7" width="7.85546875" style="126" hidden="1" customWidth="1"/>
    <col min="8" max="11" width="8.42578125" style="126" hidden="1" customWidth="1"/>
    <col min="12" max="12" width="7.85546875" style="126" hidden="1" customWidth="1"/>
    <col min="13" max="14" width="8.42578125" style="126" hidden="1" customWidth="1"/>
    <col min="15" max="20" width="8.42578125" style="128" hidden="1" customWidth="1"/>
    <col min="21" max="21" width="8.42578125" style="126" hidden="1" customWidth="1"/>
    <col min="22" max="23" width="9" style="126" hidden="1" customWidth="1"/>
    <col min="24" max="24" width="7.85546875" style="126" hidden="1" customWidth="1"/>
    <col min="25" max="26" width="8.42578125" style="126" hidden="1" customWidth="1"/>
    <col min="27" max="29" width="7.85546875" style="126" hidden="1" customWidth="1"/>
    <col min="30" max="30" width="9" style="126" hidden="1" customWidth="1"/>
    <col min="31" max="33" width="7.85546875" style="126" hidden="1" customWidth="1"/>
    <col min="34" max="36" width="9" style="126" hidden="1" customWidth="1"/>
    <col min="37" max="42" width="8.42578125" style="126" hidden="1" customWidth="1"/>
    <col min="43" max="45" width="9" style="126" hidden="1" customWidth="1"/>
    <col min="46" max="49" width="8.42578125" style="126" hidden="1" customWidth="1"/>
    <col min="50" max="51" width="9.5703125" style="127" hidden="1" customWidth="1"/>
    <col min="52" max="52" width="8.42578125" style="127" hidden="1" customWidth="1"/>
    <col min="53" max="54" width="9.5703125" style="127" hidden="1" customWidth="1"/>
    <col min="55" max="56" width="9" style="127" bestFit="1" customWidth="1"/>
    <col min="57" max="57" width="8.28515625" style="127" bestFit="1" customWidth="1"/>
    <col min="58" max="58" width="10.28515625" style="127" customWidth="1"/>
    <col min="59" max="60" width="8.7109375" style="127" customWidth="1"/>
    <col min="61" max="61" width="9" style="127" hidden="1" customWidth="1"/>
    <col min="62" max="64" width="9" style="126" hidden="1" customWidth="1"/>
    <col min="65" max="65" width="9.5703125" style="126" hidden="1" customWidth="1"/>
    <col min="66" max="69" width="8.7109375" style="126" hidden="1" customWidth="1"/>
    <col min="70" max="70" width="8.42578125" style="126" hidden="1" customWidth="1"/>
    <col min="71" max="71" width="9.5703125" style="126" hidden="1" customWidth="1"/>
    <col min="72" max="75" width="9.5703125" style="126" bestFit="1" customWidth="1"/>
    <col min="76" max="16384" width="12.85546875" style="126"/>
  </cols>
  <sheetData>
    <row r="1" spans="1:75" customFormat="1" ht="15" customHeight="1" x14ac:dyDescent="0.25">
      <c r="A1" s="129"/>
      <c r="O1" s="134"/>
      <c r="P1" s="134"/>
      <c r="Q1" s="134"/>
      <c r="R1" s="134"/>
      <c r="S1" s="134"/>
      <c r="T1" s="134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</row>
    <row r="2" spans="1:75" customFormat="1" ht="15" customHeight="1" thickBot="1" x14ac:dyDescent="0.3">
      <c r="A2" s="1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customFormat="1" ht="8.25" customHeight="1" x14ac:dyDescent="0.25">
      <c r="A3" s="13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</row>
    <row r="4" spans="1:75" x14ac:dyDescent="0.25">
      <c r="A4" s="133"/>
      <c r="B4" s="27" t="s">
        <v>207</v>
      </c>
      <c r="C4" s="26" t="s">
        <v>67</v>
      </c>
      <c r="D4" s="26" t="s">
        <v>66</v>
      </c>
      <c r="E4" s="26" t="s">
        <v>65</v>
      </c>
      <c r="F4" s="26" t="s">
        <v>64</v>
      </c>
      <c r="G4" s="26" t="s">
        <v>63</v>
      </c>
      <c r="H4" s="26" t="s">
        <v>62</v>
      </c>
      <c r="I4" s="26" t="s">
        <v>61</v>
      </c>
      <c r="J4" s="26" t="s">
        <v>60</v>
      </c>
      <c r="K4" s="26" t="s">
        <v>59</v>
      </c>
      <c r="L4" s="26" t="s">
        <v>58</v>
      </c>
      <c r="M4" s="26" t="s">
        <v>57</v>
      </c>
      <c r="N4" s="26" t="s">
        <v>56</v>
      </c>
      <c r="O4" s="26" t="s">
        <v>55</v>
      </c>
      <c r="P4" s="26" t="s">
        <v>54</v>
      </c>
      <c r="Q4" s="26" t="s">
        <v>53</v>
      </c>
      <c r="R4" s="26" t="s">
        <v>52</v>
      </c>
      <c r="S4" s="26" t="s">
        <v>51</v>
      </c>
      <c r="T4" s="26" t="s">
        <v>50</v>
      </c>
      <c r="U4" s="26" t="s">
        <v>49</v>
      </c>
      <c r="V4" s="26" t="s">
        <v>48</v>
      </c>
      <c r="W4" s="26" t="s">
        <v>47</v>
      </c>
      <c r="X4" s="26" t="s">
        <v>46</v>
      </c>
      <c r="Y4" s="26" t="s">
        <v>45</v>
      </c>
      <c r="Z4" s="26" t="s">
        <v>44</v>
      </c>
      <c r="AA4" s="26" t="s">
        <v>43</v>
      </c>
      <c r="AB4" s="26" t="s">
        <v>42</v>
      </c>
      <c r="AC4" s="26" t="s">
        <v>41</v>
      </c>
      <c r="AD4" s="26" t="s">
        <v>40</v>
      </c>
      <c r="AE4" s="26" t="s">
        <v>39</v>
      </c>
      <c r="AF4" s="26" t="s">
        <v>38</v>
      </c>
      <c r="AG4" s="26" t="s">
        <v>37</v>
      </c>
      <c r="AH4" s="26" t="s">
        <v>36</v>
      </c>
      <c r="AI4" s="26" t="s">
        <v>35</v>
      </c>
      <c r="AJ4" s="26" t="s">
        <v>34</v>
      </c>
      <c r="AK4" s="26" t="s">
        <v>33</v>
      </c>
      <c r="AL4" s="26" t="s">
        <v>32</v>
      </c>
      <c r="AM4" s="26" t="s">
        <v>31</v>
      </c>
      <c r="AN4" s="26" t="s">
        <v>30</v>
      </c>
      <c r="AO4" s="26" t="s">
        <v>29</v>
      </c>
      <c r="AP4" s="26" t="s">
        <v>28</v>
      </c>
      <c r="AQ4" s="26" t="s">
        <v>27</v>
      </c>
      <c r="AR4" s="26" t="s">
        <v>26</v>
      </c>
      <c r="AS4" s="26" t="s">
        <v>25</v>
      </c>
      <c r="AT4" s="26" t="s">
        <v>24</v>
      </c>
      <c r="AU4" s="26" t="s">
        <v>23</v>
      </c>
      <c r="AV4" s="26" t="s">
        <v>22</v>
      </c>
      <c r="AW4" s="26" t="s">
        <v>21</v>
      </c>
      <c r="AX4" s="26" t="s">
        <v>20</v>
      </c>
      <c r="AY4" s="26" t="s">
        <v>19</v>
      </c>
      <c r="AZ4" s="26" t="s">
        <v>18</v>
      </c>
      <c r="BA4" s="26" t="s">
        <v>17</v>
      </c>
      <c r="BB4" s="26" t="s">
        <v>16</v>
      </c>
      <c r="BC4" s="26" t="s">
        <v>15</v>
      </c>
      <c r="BD4" s="26" t="s">
        <v>14</v>
      </c>
      <c r="BE4" s="26" t="s">
        <v>13</v>
      </c>
      <c r="BF4" s="26" t="s">
        <v>12</v>
      </c>
      <c r="BG4" s="26" t="s">
        <v>248</v>
      </c>
      <c r="BH4" s="26" t="s">
        <v>250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</row>
    <row r="5" spans="1:75" ht="12.75" customHeight="1" x14ac:dyDescent="0.25">
      <c r="A5" s="132"/>
      <c r="B5" s="116" t="s">
        <v>206</v>
      </c>
      <c r="C5" s="130">
        <v>-2192</v>
      </c>
      <c r="D5" s="130">
        <v>3654</v>
      </c>
      <c r="E5" s="130">
        <v>6577</v>
      </c>
      <c r="F5" s="130">
        <v>17365</v>
      </c>
      <c r="G5" s="130">
        <v>-3155</v>
      </c>
      <c r="H5" s="130">
        <v>6206</v>
      </c>
      <c r="I5" s="130">
        <v>8164</v>
      </c>
      <c r="J5" s="130">
        <v>17039</v>
      </c>
      <c r="K5" s="130">
        <v>3419</v>
      </c>
      <c r="L5" s="130">
        <v>561</v>
      </c>
      <c r="M5" s="130">
        <v>7255</v>
      </c>
      <c r="N5" s="130">
        <v>20046</v>
      </c>
      <c r="O5" s="130">
        <v>8600</v>
      </c>
      <c r="P5" s="130">
        <v>8699</v>
      </c>
      <c r="Q5" s="130">
        <v>19751</v>
      </c>
      <c r="R5" s="130">
        <v>25048</v>
      </c>
      <c r="S5" s="130">
        <v>23774</v>
      </c>
      <c r="T5" s="130">
        <v>25067</v>
      </c>
      <c r="U5" s="130">
        <v>34247</v>
      </c>
      <c r="V5" s="130">
        <v>49596</v>
      </c>
      <c r="W5" s="130">
        <v>-14281</v>
      </c>
      <c r="X5" s="130">
        <v>648</v>
      </c>
      <c r="Y5" s="130">
        <v>6743</v>
      </c>
      <c r="Z5" s="130">
        <v>13127</v>
      </c>
      <c r="AA5" s="130">
        <v>-5728</v>
      </c>
      <c r="AB5" s="130">
        <v>-7522</v>
      </c>
      <c r="AC5" s="130">
        <v>2326</v>
      </c>
      <c r="AD5" s="130">
        <v>-11200</v>
      </c>
      <c r="AE5" s="130">
        <v>-5802</v>
      </c>
      <c r="AF5" s="130">
        <v>-5218</v>
      </c>
      <c r="AG5" s="130">
        <v>-3834</v>
      </c>
      <c r="AH5" s="130">
        <v>-19403</v>
      </c>
      <c r="AI5" s="130">
        <v>-10604</v>
      </c>
      <c r="AJ5" s="130">
        <v>-13983</v>
      </c>
      <c r="AK5" s="130">
        <v>4105</v>
      </c>
      <c r="AL5" s="130">
        <v>28748</v>
      </c>
      <c r="AM5" s="130">
        <v>4082</v>
      </c>
      <c r="AN5" s="130">
        <v>-3518</v>
      </c>
      <c r="AO5" s="130">
        <v>15899</v>
      </c>
      <c r="AP5" s="130">
        <v>21109</v>
      </c>
      <c r="AQ5" s="130">
        <v>8749</v>
      </c>
      <c r="AR5" s="130">
        <v>15198</v>
      </c>
      <c r="AS5" s="130">
        <v>22958</v>
      </c>
      <c r="AT5" s="130">
        <v>20745</v>
      </c>
      <c r="AU5" s="130">
        <v>17208</v>
      </c>
      <c r="AV5" s="130">
        <v>11823</v>
      </c>
      <c r="AW5" s="130">
        <v>41133</v>
      </c>
      <c r="AX5" s="130">
        <v>84471</v>
      </c>
      <c r="AY5" s="130">
        <v>93640</v>
      </c>
      <c r="AZ5" s="130">
        <v>60168</v>
      </c>
      <c r="BA5" s="130">
        <v>115648</v>
      </c>
      <c r="BB5" s="130">
        <v>113012</v>
      </c>
      <c r="BC5" s="130">
        <v>51241</v>
      </c>
      <c r="BD5" s="130">
        <v>33358</v>
      </c>
      <c r="BE5" s="130">
        <v>66591</v>
      </c>
      <c r="BF5" s="130">
        <v>94024</v>
      </c>
      <c r="BG5" s="130">
        <v>52156</v>
      </c>
      <c r="BH5" s="130">
        <v>37004</v>
      </c>
      <c r="BI5" s="130">
        <v>25404</v>
      </c>
      <c r="BJ5" s="130">
        <v>28254</v>
      </c>
      <c r="BK5" s="130">
        <v>31281</v>
      </c>
      <c r="BL5" s="130">
        <v>62098</v>
      </c>
      <c r="BM5" s="130">
        <v>132684</v>
      </c>
      <c r="BN5" s="130">
        <v>6237</v>
      </c>
      <c r="BO5" s="130">
        <v>-22124</v>
      </c>
      <c r="BP5" s="130">
        <v>-34257</v>
      </c>
      <c r="BQ5" s="130">
        <v>8266</v>
      </c>
      <c r="BR5" s="130">
        <v>37572</v>
      </c>
      <c r="BS5" s="130">
        <v>67650</v>
      </c>
      <c r="BT5" s="130">
        <v>154635</v>
      </c>
      <c r="BU5" s="130">
        <v>382468</v>
      </c>
      <c r="BV5" s="130">
        <v>245214</v>
      </c>
      <c r="BW5" s="130">
        <v>89160</v>
      </c>
    </row>
    <row r="6" spans="1:75" ht="12.75" customHeight="1" x14ac:dyDescent="0.25">
      <c r="A6" s="5"/>
      <c r="B6" s="11" t="s">
        <v>205</v>
      </c>
      <c r="C6" s="130">
        <v>2511</v>
      </c>
      <c r="D6" s="130">
        <v>496</v>
      </c>
      <c r="E6" s="130">
        <v>2425</v>
      </c>
      <c r="F6" s="130">
        <v>-2941</v>
      </c>
      <c r="G6" s="130">
        <v>-298</v>
      </c>
      <c r="H6" s="130">
        <v>391</v>
      </c>
      <c r="I6" s="130">
        <v>1928</v>
      </c>
      <c r="J6" s="130">
        <v>-1082</v>
      </c>
      <c r="K6" s="130">
        <v>2915</v>
      </c>
      <c r="L6" s="130">
        <v>-531</v>
      </c>
      <c r="M6" s="130">
        <v>77</v>
      </c>
      <c r="N6" s="130">
        <v>558</v>
      </c>
      <c r="O6" s="130">
        <v>2077</v>
      </c>
      <c r="P6" s="130">
        <v>5210</v>
      </c>
      <c r="Q6" s="130">
        <v>12826</v>
      </c>
      <c r="R6" s="130">
        <v>-3525</v>
      </c>
      <c r="S6" s="130">
        <v>6596</v>
      </c>
      <c r="T6" s="130">
        <v>13711</v>
      </c>
      <c r="U6" s="130">
        <v>13322</v>
      </c>
      <c r="V6" s="130">
        <v>-30902</v>
      </c>
      <c r="W6" s="130">
        <v>-5954</v>
      </c>
      <c r="X6" s="130">
        <v>-2353</v>
      </c>
      <c r="Y6" s="130">
        <v>3723</v>
      </c>
      <c r="Z6" s="130">
        <v>-7124</v>
      </c>
      <c r="AA6" s="130">
        <v>-3075</v>
      </c>
      <c r="AB6" s="130">
        <v>-2717</v>
      </c>
      <c r="AC6" s="130">
        <v>828</v>
      </c>
      <c r="AD6" s="130">
        <v>-11543</v>
      </c>
      <c r="AE6" s="130">
        <v>-1336</v>
      </c>
      <c r="AF6" s="130">
        <v>-2732</v>
      </c>
      <c r="AG6" s="130">
        <v>-1612</v>
      </c>
      <c r="AH6" s="130">
        <v>2737</v>
      </c>
      <c r="AI6" s="130">
        <v>768</v>
      </c>
      <c r="AJ6" s="130">
        <v>265</v>
      </c>
      <c r="AK6" s="130">
        <v>697</v>
      </c>
      <c r="AL6" s="130">
        <v>5269</v>
      </c>
      <c r="AM6" s="130">
        <v>3202</v>
      </c>
      <c r="AN6" s="130">
        <v>5541</v>
      </c>
      <c r="AO6" s="130">
        <v>349</v>
      </c>
      <c r="AP6" s="130">
        <v>862</v>
      </c>
      <c r="AQ6" s="130">
        <v>4222</v>
      </c>
      <c r="AR6" s="130">
        <v>7568</v>
      </c>
      <c r="AS6" s="130">
        <v>6918</v>
      </c>
      <c r="AT6" s="130">
        <v>2805</v>
      </c>
      <c r="AU6" s="130">
        <v>8570</v>
      </c>
      <c r="AV6" s="130">
        <v>2045</v>
      </c>
      <c r="AW6" s="130">
        <v>15756</v>
      </c>
      <c r="AX6" s="130">
        <v>25955</v>
      </c>
      <c r="AY6" s="130">
        <v>40543</v>
      </c>
      <c r="AZ6" s="130">
        <v>26826</v>
      </c>
      <c r="BA6" s="130">
        <v>37711</v>
      </c>
      <c r="BB6" s="130">
        <v>32184</v>
      </c>
      <c r="BC6" s="130">
        <v>20536</v>
      </c>
      <c r="BD6" s="130">
        <v>11276</v>
      </c>
      <c r="BE6" s="130">
        <v>15620</v>
      </c>
      <c r="BF6" s="130">
        <v>13070</v>
      </c>
      <c r="BG6" s="130">
        <v>27866</v>
      </c>
      <c r="BH6" s="130">
        <v>17626</v>
      </c>
      <c r="BI6" s="130">
        <v>2491</v>
      </c>
      <c r="BJ6" s="130">
        <v>939</v>
      </c>
      <c r="BK6" s="130">
        <v>3019</v>
      </c>
      <c r="BL6" s="130">
        <v>16588</v>
      </c>
      <c r="BM6" s="130">
        <v>2727</v>
      </c>
      <c r="BN6" s="130">
        <v>-11708</v>
      </c>
      <c r="BO6" s="130">
        <v>-16507</v>
      </c>
      <c r="BP6" s="130">
        <v>-2943</v>
      </c>
      <c r="BQ6" s="130">
        <v>6999</v>
      </c>
      <c r="BR6" s="130">
        <v>9954</v>
      </c>
      <c r="BS6" s="130">
        <v>21513</v>
      </c>
      <c r="BT6" s="130">
        <v>52326</v>
      </c>
      <c r="BU6" s="130">
        <v>137264</v>
      </c>
      <c r="BV6" s="130">
        <v>60502</v>
      </c>
      <c r="BW6" s="130">
        <v>45492</v>
      </c>
    </row>
    <row r="7" spans="1:75" ht="12.75" customHeight="1" x14ac:dyDescent="0.25">
      <c r="A7" s="131"/>
      <c r="B7" s="11" t="s">
        <v>204</v>
      </c>
      <c r="C7" s="130">
        <v>-3988</v>
      </c>
      <c r="D7" s="130">
        <v>-3562</v>
      </c>
      <c r="E7" s="130">
        <v>-4046</v>
      </c>
      <c r="F7" s="130">
        <v>-5119</v>
      </c>
      <c r="G7" s="130">
        <v>-4051</v>
      </c>
      <c r="H7" s="130">
        <v>-4827</v>
      </c>
      <c r="I7" s="130">
        <v>-6809</v>
      </c>
      <c r="J7" s="130">
        <v>-7623</v>
      </c>
      <c r="K7" s="130">
        <v>-7547</v>
      </c>
      <c r="L7" s="130">
        <v>-4628</v>
      </c>
      <c r="M7" s="130">
        <v>-3634</v>
      </c>
      <c r="N7" s="130">
        <v>-2973</v>
      </c>
      <c r="O7" s="130">
        <v>-2868</v>
      </c>
      <c r="P7" s="130">
        <v>-4101</v>
      </c>
      <c r="Q7" s="130">
        <v>-6360</v>
      </c>
      <c r="R7" s="130">
        <v>-4206</v>
      </c>
      <c r="S7" s="130">
        <v>-7454</v>
      </c>
      <c r="T7" s="130">
        <v>-4789</v>
      </c>
      <c r="U7" s="130">
        <v>-7410</v>
      </c>
      <c r="V7" s="130">
        <v>-9652</v>
      </c>
      <c r="W7" s="130">
        <v>-7073</v>
      </c>
      <c r="X7" s="130">
        <v>-4521</v>
      </c>
      <c r="Y7" s="130">
        <v>-6342</v>
      </c>
      <c r="Z7" s="130">
        <v>-5219</v>
      </c>
      <c r="AA7" s="130">
        <v>-8750</v>
      </c>
      <c r="AB7" s="130">
        <v>-7842</v>
      </c>
      <c r="AC7" s="130">
        <v>-5941</v>
      </c>
      <c r="AD7" s="130">
        <v>-8540</v>
      </c>
      <c r="AE7" s="130">
        <v>-6816</v>
      </c>
      <c r="AF7" s="130">
        <v>-4088</v>
      </c>
      <c r="AG7" s="130">
        <v>-6998</v>
      </c>
      <c r="AH7" s="130">
        <v>-3709</v>
      </c>
      <c r="AI7" s="130">
        <v>-3413</v>
      </c>
      <c r="AJ7" s="130">
        <v>-5312</v>
      </c>
      <c r="AK7" s="130">
        <v>-3645</v>
      </c>
      <c r="AL7" s="130">
        <v>-2599</v>
      </c>
      <c r="AM7" s="130">
        <v>-3246</v>
      </c>
      <c r="AN7" s="130">
        <v>-1116</v>
      </c>
      <c r="AO7" s="130">
        <v>-1898</v>
      </c>
      <c r="AP7" s="130">
        <v>-3181</v>
      </c>
      <c r="AQ7" s="130">
        <v>-10492</v>
      </c>
      <c r="AR7" s="130">
        <v>-15578</v>
      </c>
      <c r="AS7" s="130">
        <v>-11816</v>
      </c>
      <c r="AT7" s="130">
        <v>-5304</v>
      </c>
      <c r="AU7" s="130">
        <v>-6540</v>
      </c>
      <c r="AV7" s="130">
        <v>-4339</v>
      </c>
      <c r="AW7" s="130">
        <v>-8188</v>
      </c>
      <c r="AX7" s="130">
        <v>-4780</v>
      </c>
      <c r="AY7" s="130">
        <v>-5043</v>
      </c>
      <c r="AZ7" s="130">
        <v>-6857</v>
      </c>
      <c r="BA7" s="130">
        <v>-15866</v>
      </c>
      <c r="BB7" s="130">
        <v>-13428</v>
      </c>
      <c r="BC7" s="130">
        <v>-15624</v>
      </c>
      <c r="BD7" s="130">
        <v>-12230</v>
      </c>
      <c r="BE7" s="130">
        <v>-11177</v>
      </c>
      <c r="BF7" s="130">
        <v>-14622</v>
      </c>
      <c r="BG7" s="130">
        <v>-8597</v>
      </c>
      <c r="BH7" s="130">
        <v>-13907</v>
      </c>
      <c r="BI7" s="130">
        <v>-16715</v>
      </c>
      <c r="BJ7" s="130">
        <v>-23310</v>
      </c>
      <c r="BK7" s="130">
        <v>-18782</v>
      </c>
      <c r="BL7" s="130">
        <v>-17535</v>
      </c>
      <c r="BM7" s="130">
        <v>-29305</v>
      </c>
      <c r="BN7" s="130">
        <v>-23155</v>
      </c>
      <c r="BO7" s="130">
        <v>-31073</v>
      </c>
      <c r="BP7" s="130">
        <v>-21611</v>
      </c>
      <c r="BQ7" s="130">
        <v>-14969</v>
      </c>
      <c r="BR7" s="130">
        <v>-9441</v>
      </c>
      <c r="BS7" s="130">
        <v>-43190</v>
      </c>
      <c r="BT7" s="130">
        <v>-23847</v>
      </c>
      <c r="BU7" s="130">
        <v>-41194</v>
      </c>
      <c r="BV7" s="130">
        <v>-53653</v>
      </c>
      <c r="BW7" s="130">
        <v>-22504</v>
      </c>
    </row>
    <row r="8" spans="1:75" ht="12.75" customHeight="1" x14ac:dyDescent="0.25">
      <c r="B8" s="11" t="s">
        <v>203</v>
      </c>
      <c r="C8" s="130">
        <v>6904</v>
      </c>
      <c r="D8" s="130">
        <v>6989</v>
      </c>
      <c r="E8" s="130">
        <v>6066</v>
      </c>
      <c r="F8" s="130">
        <v>7839</v>
      </c>
      <c r="G8" s="130">
        <v>4990</v>
      </c>
      <c r="H8" s="130">
        <v>5143</v>
      </c>
      <c r="I8" s="130">
        <v>11989</v>
      </c>
      <c r="J8" s="130">
        <v>11058</v>
      </c>
      <c r="K8" s="130">
        <v>8038</v>
      </c>
      <c r="L8" s="130">
        <v>8243</v>
      </c>
      <c r="M8" s="130">
        <v>5234</v>
      </c>
      <c r="N8" s="130">
        <v>5097</v>
      </c>
      <c r="O8" s="130">
        <v>4601</v>
      </c>
      <c r="P8" s="130">
        <v>6242</v>
      </c>
      <c r="Q8" s="130">
        <v>5768</v>
      </c>
      <c r="R8" s="130">
        <v>6357</v>
      </c>
      <c r="S8" s="130">
        <v>7807</v>
      </c>
      <c r="T8" s="130">
        <v>6573</v>
      </c>
      <c r="U8" s="130">
        <v>13707</v>
      </c>
      <c r="V8" s="130">
        <v>9246</v>
      </c>
      <c r="W8" s="130">
        <v>10870</v>
      </c>
      <c r="X8" s="130">
        <v>4060</v>
      </c>
      <c r="Y8" s="130">
        <v>12654</v>
      </c>
      <c r="Z8" s="130">
        <v>4748</v>
      </c>
      <c r="AA8" s="130">
        <v>6151</v>
      </c>
      <c r="AB8" s="130">
        <v>4858</v>
      </c>
      <c r="AC8" s="130">
        <v>4132</v>
      </c>
      <c r="AD8" s="130">
        <v>5922</v>
      </c>
      <c r="AE8" s="130">
        <v>4869</v>
      </c>
      <c r="AF8" s="130">
        <v>4347</v>
      </c>
      <c r="AG8" s="130">
        <v>5202</v>
      </c>
      <c r="AH8" s="130">
        <v>4989</v>
      </c>
      <c r="AI8" s="130">
        <v>3411</v>
      </c>
      <c r="AJ8" s="130">
        <v>7218</v>
      </c>
      <c r="AK8" s="130">
        <v>5257</v>
      </c>
      <c r="AL8" s="130">
        <v>4813</v>
      </c>
      <c r="AM8" s="130">
        <v>4470</v>
      </c>
      <c r="AN8" s="130">
        <v>1598</v>
      </c>
      <c r="AO8" s="130">
        <v>3694</v>
      </c>
      <c r="AP8" s="130">
        <v>4580</v>
      </c>
      <c r="AQ8" s="130">
        <v>7735</v>
      </c>
      <c r="AR8" s="130">
        <v>9077</v>
      </c>
      <c r="AS8" s="130">
        <v>12377</v>
      </c>
      <c r="AT8" s="130">
        <v>5263</v>
      </c>
      <c r="AU8" s="130">
        <v>6758</v>
      </c>
      <c r="AV8" s="130">
        <v>4858</v>
      </c>
      <c r="AW8" s="130">
        <v>4069</v>
      </c>
      <c r="AX8" s="130">
        <v>6074</v>
      </c>
      <c r="AY8" s="130">
        <v>10372</v>
      </c>
      <c r="AZ8" s="130">
        <v>6720</v>
      </c>
      <c r="BA8" s="130">
        <v>10829</v>
      </c>
      <c r="BB8" s="130">
        <v>11689</v>
      </c>
      <c r="BC8" s="130">
        <v>13545</v>
      </c>
      <c r="BD8" s="130">
        <v>12613</v>
      </c>
      <c r="BE8" s="130">
        <v>8200</v>
      </c>
      <c r="BF8" s="130">
        <v>15356</v>
      </c>
      <c r="BG8" s="130">
        <v>9141</v>
      </c>
      <c r="BH8" s="130">
        <v>12649</v>
      </c>
      <c r="BI8" s="130">
        <v>27798</v>
      </c>
      <c r="BJ8" s="130">
        <v>33180</v>
      </c>
      <c r="BK8" s="130">
        <v>26612</v>
      </c>
      <c r="BL8" s="130">
        <v>22968</v>
      </c>
      <c r="BM8" s="130">
        <v>37333</v>
      </c>
      <c r="BN8" s="130">
        <v>32332</v>
      </c>
      <c r="BO8" s="130">
        <v>21063</v>
      </c>
      <c r="BP8" s="130">
        <v>19407</v>
      </c>
      <c r="BQ8" s="130">
        <v>20699</v>
      </c>
      <c r="BR8" s="130">
        <v>14342</v>
      </c>
      <c r="BS8" s="130">
        <v>34452</v>
      </c>
      <c r="BT8" s="130">
        <v>21759</v>
      </c>
      <c r="BU8" s="130">
        <v>39610</v>
      </c>
      <c r="BV8" s="130">
        <v>49714</v>
      </c>
      <c r="BW8" s="130">
        <v>21790</v>
      </c>
    </row>
    <row r="9" spans="1:75" ht="12.75" customHeight="1" x14ac:dyDescent="0.25">
      <c r="B9" s="11" t="s">
        <v>202</v>
      </c>
      <c r="C9" s="130">
        <v>4029</v>
      </c>
      <c r="D9" s="130">
        <v>3010</v>
      </c>
      <c r="E9" s="130">
        <v>3485</v>
      </c>
      <c r="F9" s="130">
        <v>3793</v>
      </c>
      <c r="G9" s="130">
        <v>3676</v>
      </c>
      <c r="H9" s="130">
        <v>3383</v>
      </c>
      <c r="I9" s="130">
        <v>3029</v>
      </c>
      <c r="J9" s="130">
        <v>3240</v>
      </c>
      <c r="K9" s="130">
        <v>3313</v>
      </c>
      <c r="L9" s="130">
        <v>3334</v>
      </c>
      <c r="M9" s="130">
        <v>3297</v>
      </c>
      <c r="N9" s="130">
        <v>4825</v>
      </c>
      <c r="O9" s="130">
        <v>3017</v>
      </c>
      <c r="P9" s="130">
        <v>4748</v>
      </c>
      <c r="Q9" s="130">
        <v>3744</v>
      </c>
      <c r="R9" s="130">
        <v>2670</v>
      </c>
      <c r="S9" s="130">
        <v>4049</v>
      </c>
      <c r="T9" s="130">
        <v>4107</v>
      </c>
      <c r="U9" s="130">
        <v>4491</v>
      </c>
      <c r="V9" s="130">
        <v>4883</v>
      </c>
      <c r="W9" s="130">
        <v>5481</v>
      </c>
      <c r="X9" s="130">
        <v>5616</v>
      </c>
      <c r="Y9" s="130">
        <v>5715</v>
      </c>
      <c r="Z9" s="130">
        <v>8305</v>
      </c>
      <c r="AA9" s="130">
        <v>6595</v>
      </c>
      <c r="AB9" s="130">
        <v>5762</v>
      </c>
      <c r="AC9" s="130">
        <v>6429</v>
      </c>
      <c r="AD9" s="130">
        <v>6526</v>
      </c>
      <c r="AE9" s="130">
        <v>6514</v>
      </c>
      <c r="AF9" s="130">
        <v>6595</v>
      </c>
      <c r="AG9" s="130">
        <v>6751</v>
      </c>
      <c r="AH9" s="130">
        <v>6795</v>
      </c>
      <c r="AI9" s="130">
        <v>6772</v>
      </c>
      <c r="AJ9" s="130">
        <v>6882</v>
      </c>
      <c r="AK9" s="130">
        <v>6813</v>
      </c>
      <c r="AL9" s="130">
        <v>6956</v>
      </c>
      <c r="AM9" s="130">
        <v>6790</v>
      </c>
      <c r="AN9" s="130">
        <v>9193</v>
      </c>
      <c r="AO9" s="130">
        <v>7338</v>
      </c>
      <c r="AP9" s="130">
        <v>7567</v>
      </c>
      <c r="AQ9" s="130">
        <v>7272</v>
      </c>
      <c r="AR9" s="130">
        <v>7127</v>
      </c>
      <c r="AS9" s="130">
        <v>6976</v>
      </c>
      <c r="AT9" s="130">
        <v>6954</v>
      </c>
      <c r="AU9" s="130">
        <v>6897</v>
      </c>
      <c r="AV9" s="130">
        <v>6964</v>
      </c>
      <c r="AW9" s="130">
        <v>7103</v>
      </c>
      <c r="AX9" s="130">
        <v>7333</v>
      </c>
      <c r="AY9" s="130">
        <v>7289</v>
      </c>
      <c r="AZ9" s="130">
        <v>7483</v>
      </c>
      <c r="BA9" s="130">
        <v>7521</v>
      </c>
      <c r="BB9" s="130">
        <v>7817</v>
      </c>
      <c r="BC9" s="130">
        <v>7727</v>
      </c>
      <c r="BD9" s="130">
        <v>8738</v>
      </c>
      <c r="BE9" s="130">
        <v>9073</v>
      </c>
      <c r="BF9" s="130">
        <v>9411</v>
      </c>
      <c r="BG9" s="130">
        <v>9858</v>
      </c>
      <c r="BH9" s="130">
        <v>9898</v>
      </c>
      <c r="BI9" s="130">
        <v>14317</v>
      </c>
      <c r="BJ9" s="130">
        <v>13328</v>
      </c>
      <c r="BK9" s="130">
        <v>14769</v>
      </c>
      <c r="BL9" s="130">
        <v>14179</v>
      </c>
      <c r="BM9" s="130">
        <v>17530</v>
      </c>
      <c r="BN9" s="130">
        <v>25117</v>
      </c>
      <c r="BO9" s="130">
        <v>25312</v>
      </c>
      <c r="BP9" s="130">
        <v>26655</v>
      </c>
      <c r="BQ9" s="130">
        <v>27423</v>
      </c>
      <c r="BR9" s="130">
        <v>30888</v>
      </c>
      <c r="BS9" s="130">
        <v>28329</v>
      </c>
      <c r="BT9" s="130">
        <v>28296</v>
      </c>
      <c r="BU9" s="130">
        <v>30110</v>
      </c>
      <c r="BV9" s="130">
        <v>34949</v>
      </c>
      <c r="BW9" s="130">
        <v>19756</v>
      </c>
    </row>
    <row r="10" spans="1:75" x14ac:dyDescent="0.25">
      <c r="B10" s="37" t="s">
        <v>6</v>
      </c>
      <c r="C10" s="36">
        <v>7264</v>
      </c>
      <c r="D10" s="36">
        <v>10587</v>
      </c>
      <c r="E10" s="36">
        <v>14507</v>
      </c>
      <c r="F10" s="36">
        <v>20937</v>
      </c>
      <c r="G10" s="36">
        <v>1162</v>
      </c>
      <c r="H10" s="36">
        <v>10296</v>
      </c>
      <c r="I10" s="36">
        <v>18301</v>
      </c>
      <c r="J10" s="36">
        <v>22632</v>
      </c>
      <c r="K10" s="36">
        <v>10138</v>
      </c>
      <c r="L10" s="36">
        <v>6979</v>
      </c>
      <c r="M10" s="36">
        <v>12229</v>
      </c>
      <c r="N10" s="36">
        <v>27553</v>
      </c>
      <c r="O10" s="36">
        <v>15427</v>
      </c>
      <c r="P10" s="36">
        <v>20798</v>
      </c>
      <c r="Q10" s="36">
        <v>35729</v>
      </c>
      <c r="R10" s="36">
        <v>26344</v>
      </c>
      <c r="S10" s="36">
        <v>34772</v>
      </c>
      <c r="T10" s="36">
        <v>44669</v>
      </c>
      <c r="U10" s="36">
        <v>58357</v>
      </c>
      <c r="V10" s="36">
        <v>23171</v>
      </c>
      <c r="W10" s="36">
        <v>-10957</v>
      </c>
      <c r="X10" s="36">
        <v>3450</v>
      </c>
      <c r="Y10" s="36">
        <v>22493</v>
      </c>
      <c r="Z10" s="36">
        <v>13837</v>
      </c>
      <c r="AA10" s="36">
        <v>-4807</v>
      </c>
      <c r="AB10" s="36">
        <v>-7461</v>
      </c>
      <c r="AC10" s="36">
        <v>7774</v>
      </c>
      <c r="AD10" s="36">
        <v>-18835</v>
      </c>
      <c r="AE10" s="36">
        <v>-2571</v>
      </c>
      <c r="AF10" s="36">
        <v>-1096</v>
      </c>
      <c r="AG10" s="36">
        <v>-491</v>
      </c>
      <c r="AH10" s="36">
        <v>-8591</v>
      </c>
      <c r="AI10" s="36">
        <v>-3066</v>
      </c>
      <c r="AJ10" s="36">
        <v>-4930</v>
      </c>
      <c r="AK10" s="36">
        <v>13227</v>
      </c>
      <c r="AL10" s="36">
        <v>43187</v>
      </c>
      <c r="AM10" s="36">
        <v>15298</v>
      </c>
      <c r="AN10" s="36">
        <v>11698</v>
      </c>
      <c r="AO10" s="36">
        <v>25382</v>
      </c>
      <c r="AP10" s="36">
        <v>30937</v>
      </c>
      <c r="AQ10" s="36">
        <v>17486</v>
      </c>
      <c r="AR10" s="36">
        <v>23392</v>
      </c>
      <c r="AS10" s="36">
        <v>37413</v>
      </c>
      <c r="AT10" s="36">
        <v>30463</v>
      </c>
      <c r="AU10" s="36">
        <v>32893</v>
      </c>
      <c r="AV10" s="36">
        <v>21351</v>
      </c>
      <c r="AW10" s="36">
        <v>59873</v>
      </c>
      <c r="AX10" s="36">
        <v>119053</v>
      </c>
      <c r="AY10" s="36">
        <v>146801</v>
      </c>
      <c r="AZ10" s="36">
        <v>94340</v>
      </c>
      <c r="BA10" s="36">
        <v>155843</v>
      </c>
      <c r="BB10" s="36">
        <v>151274</v>
      </c>
      <c r="BC10" s="36">
        <v>77425</v>
      </c>
      <c r="BD10" s="36">
        <v>53755</v>
      </c>
      <c r="BE10" s="36">
        <v>88307</v>
      </c>
      <c r="BF10" s="36">
        <v>117239</v>
      </c>
      <c r="BG10" s="36">
        <v>90424</v>
      </c>
      <c r="BH10" s="36">
        <v>63270</v>
      </c>
      <c r="BI10" s="36">
        <v>53295</v>
      </c>
      <c r="BJ10" s="36">
        <v>52391</v>
      </c>
      <c r="BK10" s="36">
        <v>56899</v>
      </c>
      <c r="BL10" s="36">
        <v>98298</v>
      </c>
      <c r="BM10" s="36">
        <v>160969</v>
      </c>
      <c r="BN10" s="36">
        <v>28823</v>
      </c>
      <c r="BO10" s="36">
        <v>-23329</v>
      </c>
      <c r="BP10" s="36">
        <v>-12749</v>
      </c>
      <c r="BQ10" s="36">
        <v>48418</v>
      </c>
      <c r="BR10" s="36">
        <v>83315</v>
      </c>
      <c r="BS10" s="36">
        <v>108754</v>
      </c>
      <c r="BT10" s="36">
        <v>233169</v>
      </c>
      <c r="BU10" s="36">
        <v>548258</v>
      </c>
      <c r="BV10" s="36">
        <v>336726</v>
      </c>
      <c r="BW10" s="36">
        <v>153694</v>
      </c>
    </row>
    <row r="11" spans="1:75" ht="1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</sheetData>
  <pageMargins left="0.51181102362204722" right="0.51181102362204722" top="0.78740157480314965" bottom="0.78740157480314965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437D-FD03-4CBE-8922-0F1E768BDF81}">
  <sheetPr>
    <tabColor theme="3" tint="-0.249977111117893"/>
  </sheetPr>
  <dimension ref="A1:CA44"/>
  <sheetViews>
    <sheetView showGridLines="0" workbookViewId="0">
      <pane xSplit="54" ySplit="4" topLeftCell="BC5" activePane="bottomRight" state="frozen"/>
      <selection activeCell="B6" sqref="B6"/>
      <selection pane="topRight" activeCell="B6" sqref="B6"/>
      <selection pane="bottomLeft" activeCell="B6" sqref="B6"/>
      <selection pane="bottomRight" activeCell="BG12" sqref="BG12"/>
    </sheetView>
  </sheetViews>
  <sheetFormatPr defaultColWidth="9.140625" defaultRowHeight="15" x14ac:dyDescent="0.25"/>
  <cols>
    <col min="1" max="1" width="7.5703125" style="4" customWidth="1"/>
    <col min="2" max="2" width="60.7109375" style="2" customWidth="1"/>
    <col min="3" max="4" width="8.7109375" style="135" hidden="1" customWidth="1"/>
    <col min="5" max="12" width="9.28515625" style="135" hidden="1" customWidth="1"/>
    <col min="13" max="13" width="8.7109375" style="135" hidden="1" customWidth="1"/>
    <col min="14" max="14" width="9.28515625" style="135" hidden="1" customWidth="1"/>
    <col min="15" max="20" width="8.7109375" style="2" hidden="1" customWidth="1"/>
    <col min="21" max="21" width="9.28515625" style="2" hidden="1" customWidth="1"/>
    <col min="22" max="23" width="8.7109375" style="2" hidden="1" customWidth="1"/>
    <col min="24" max="24" width="7.7109375" style="2" hidden="1" customWidth="1"/>
    <col min="25" max="34" width="8.7109375" style="2" hidden="1" customWidth="1"/>
    <col min="35" max="35" width="8.28515625" style="2" hidden="1" customWidth="1"/>
    <col min="36" max="36" width="8.7109375" style="2" hidden="1" customWidth="1"/>
    <col min="37" max="40" width="7.7109375" style="2" hidden="1" customWidth="1"/>
    <col min="41" max="43" width="8.28515625" style="2" hidden="1" customWidth="1"/>
    <col min="44" max="44" width="8.7109375" style="2" hidden="1" customWidth="1"/>
    <col min="45" max="49" width="9.28515625" style="2" hidden="1" customWidth="1"/>
    <col min="50" max="50" width="8.7109375" style="3" hidden="1" customWidth="1"/>
    <col min="51" max="54" width="9.28515625" style="3" hidden="1" customWidth="1"/>
    <col min="55" max="57" width="9.28515625" style="3" bestFit="1" customWidth="1"/>
    <col min="58" max="58" width="10.7109375" style="3" customWidth="1"/>
    <col min="59" max="60" width="11.140625" style="3" customWidth="1"/>
    <col min="61" max="63" width="9.28515625" style="3" hidden="1" customWidth="1"/>
    <col min="64" max="68" width="8.7109375" style="2" hidden="1" customWidth="1"/>
    <col min="69" max="69" width="7.7109375" style="2" hidden="1" customWidth="1"/>
    <col min="70" max="70" width="8.28515625" style="2" hidden="1" customWidth="1"/>
    <col min="71" max="71" width="9.28515625" style="2" hidden="1" customWidth="1"/>
    <col min="72" max="72" width="8.7109375" style="2" customWidth="1"/>
    <col min="73" max="74" width="9.28515625" style="2" bestFit="1" customWidth="1"/>
    <col min="75" max="75" width="9.7109375" style="2" bestFit="1" customWidth="1"/>
    <col min="76" max="16384" width="9.140625" style="2"/>
  </cols>
  <sheetData>
    <row r="1" spans="1:79" ht="15" customHeight="1" x14ac:dyDescent="0.25"/>
    <row r="2" spans="1:79" s="4" customFormat="1" ht="15" customHeight="1" thickBot="1" x14ac:dyDescent="0.3">
      <c r="A2" s="15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9" s="4" customFormat="1" ht="8.25" customHeight="1" x14ac:dyDescent="0.25">
      <c r="B3" s="153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/>
      <c r="BY3"/>
      <c r="BZ3"/>
      <c r="CA3"/>
    </row>
    <row r="4" spans="1:79" s="144" customFormat="1" x14ac:dyDescent="0.25">
      <c r="A4" s="146"/>
      <c r="B4" s="27" t="s">
        <v>223</v>
      </c>
      <c r="C4" s="151" t="s">
        <v>67</v>
      </c>
      <c r="D4" s="151" t="s">
        <v>66</v>
      </c>
      <c r="E4" s="151" t="s">
        <v>65</v>
      </c>
      <c r="F4" s="151" t="s">
        <v>64</v>
      </c>
      <c r="G4" s="151" t="s">
        <v>63</v>
      </c>
      <c r="H4" s="151" t="s">
        <v>62</v>
      </c>
      <c r="I4" s="151" t="s">
        <v>61</v>
      </c>
      <c r="J4" s="151" t="s">
        <v>60</v>
      </c>
      <c r="K4" s="151" t="s">
        <v>59</v>
      </c>
      <c r="L4" s="151" t="s">
        <v>58</v>
      </c>
      <c r="M4" s="151" t="s">
        <v>57</v>
      </c>
      <c r="N4" s="151" t="s">
        <v>56</v>
      </c>
      <c r="O4" s="151" t="s">
        <v>55</v>
      </c>
      <c r="P4" s="151" t="s">
        <v>54</v>
      </c>
      <c r="Q4" s="151" t="s">
        <v>53</v>
      </c>
      <c r="R4" s="151" t="s">
        <v>52</v>
      </c>
      <c r="S4" s="151" t="s">
        <v>51</v>
      </c>
      <c r="T4" s="151" t="s">
        <v>50</v>
      </c>
      <c r="U4" s="151" t="s">
        <v>49</v>
      </c>
      <c r="V4" s="151" t="s">
        <v>48</v>
      </c>
      <c r="W4" s="151" t="s">
        <v>47</v>
      </c>
      <c r="X4" s="151" t="s">
        <v>46</v>
      </c>
      <c r="Y4" s="151" t="s">
        <v>45</v>
      </c>
      <c r="Z4" s="151" t="s">
        <v>44</v>
      </c>
      <c r="AA4" s="151" t="s">
        <v>43</v>
      </c>
      <c r="AB4" s="151" t="s">
        <v>42</v>
      </c>
      <c r="AC4" s="151" t="s">
        <v>41</v>
      </c>
      <c r="AD4" s="151" t="s">
        <v>40</v>
      </c>
      <c r="AE4" s="151" t="s">
        <v>39</v>
      </c>
      <c r="AF4" s="151" t="s">
        <v>38</v>
      </c>
      <c r="AG4" s="151" t="s">
        <v>37</v>
      </c>
      <c r="AH4" s="151" t="s">
        <v>36</v>
      </c>
      <c r="AI4" s="151" t="s">
        <v>35</v>
      </c>
      <c r="AJ4" s="151" t="s">
        <v>34</v>
      </c>
      <c r="AK4" s="151" t="s">
        <v>33</v>
      </c>
      <c r="AL4" s="151" t="s">
        <v>32</v>
      </c>
      <c r="AM4" s="151" t="s">
        <v>31</v>
      </c>
      <c r="AN4" s="151" t="s">
        <v>30</v>
      </c>
      <c r="AO4" s="151" t="s">
        <v>29</v>
      </c>
      <c r="AP4" s="151" t="s">
        <v>28</v>
      </c>
      <c r="AQ4" s="151" t="s">
        <v>27</v>
      </c>
      <c r="AR4" s="151" t="s">
        <v>26</v>
      </c>
      <c r="AS4" s="151" t="s">
        <v>25</v>
      </c>
      <c r="AT4" s="151" t="s">
        <v>24</v>
      </c>
      <c r="AU4" s="151" t="s">
        <v>23</v>
      </c>
      <c r="AV4" s="151" t="s">
        <v>22</v>
      </c>
      <c r="AW4" s="151" t="s">
        <v>21</v>
      </c>
      <c r="AX4" s="151" t="s">
        <v>20</v>
      </c>
      <c r="AY4" s="151" t="s">
        <v>19</v>
      </c>
      <c r="AZ4" s="151" t="s">
        <v>18</v>
      </c>
      <c r="BA4" s="151" t="s">
        <v>17</v>
      </c>
      <c r="BB4" s="151" t="s">
        <v>16</v>
      </c>
      <c r="BC4" s="151" t="s">
        <v>15</v>
      </c>
      <c r="BD4" s="151" t="s">
        <v>14</v>
      </c>
      <c r="BE4" s="151" t="s">
        <v>13</v>
      </c>
      <c r="BF4" s="151" t="s">
        <v>12</v>
      </c>
      <c r="BG4" s="151" t="s">
        <v>248</v>
      </c>
      <c r="BH4" s="151" t="s">
        <v>250</v>
      </c>
      <c r="BI4" s="25">
        <v>2010</v>
      </c>
      <c r="BJ4" s="25">
        <v>2011</v>
      </c>
      <c r="BK4" s="25">
        <v>2012</v>
      </c>
      <c r="BL4" s="25">
        <v>2013</v>
      </c>
      <c r="BM4" s="25">
        <v>2014</v>
      </c>
      <c r="BN4" s="25">
        <v>2015</v>
      </c>
      <c r="BO4" s="25">
        <v>2016</v>
      </c>
      <c r="BP4" s="25">
        <v>2017</v>
      </c>
      <c r="BQ4" s="25">
        <v>2018</v>
      </c>
      <c r="BR4" s="25">
        <v>2019</v>
      </c>
      <c r="BS4" s="25">
        <v>2020</v>
      </c>
      <c r="BT4" s="25">
        <v>2021</v>
      </c>
      <c r="BU4" s="25">
        <v>2022</v>
      </c>
      <c r="BV4" s="25">
        <v>2023</v>
      </c>
      <c r="BW4" s="25">
        <v>2024</v>
      </c>
      <c r="BX4" s="134"/>
      <c r="BY4" s="134"/>
      <c r="BZ4" s="134"/>
      <c r="CA4" s="134"/>
    </row>
    <row r="5" spans="1:79" s="18" customFormat="1" ht="12.75" customHeight="1" x14ac:dyDescent="0.2">
      <c r="A5" s="4"/>
      <c r="B5" s="11" t="s">
        <v>217</v>
      </c>
      <c r="C5" s="130">
        <v>5026</v>
      </c>
      <c r="D5" s="130">
        <v>5510</v>
      </c>
      <c r="E5" s="130">
        <v>15844</v>
      </c>
      <c r="F5" s="130">
        <v>16061</v>
      </c>
      <c r="G5" s="130">
        <v>14388</v>
      </c>
      <c r="H5" s="130">
        <v>12384</v>
      </c>
      <c r="I5" s="130">
        <v>12709</v>
      </c>
      <c r="J5" s="130">
        <v>23095</v>
      </c>
      <c r="K5" s="130">
        <v>35005</v>
      </c>
      <c r="L5" s="130">
        <v>46990</v>
      </c>
      <c r="M5" s="130">
        <v>0</v>
      </c>
      <c r="N5" s="130">
        <v>0</v>
      </c>
      <c r="O5" s="130">
        <v>0</v>
      </c>
      <c r="P5" s="130">
        <v>2102</v>
      </c>
      <c r="Q5" s="130">
        <v>5269</v>
      </c>
      <c r="R5" s="130">
        <v>8429</v>
      </c>
      <c r="S5" s="130">
        <v>11587</v>
      </c>
      <c r="T5" s="130">
        <v>12526</v>
      </c>
      <c r="U5" s="130">
        <v>12528</v>
      </c>
      <c r="V5" s="130">
        <v>25284</v>
      </c>
      <c r="W5" s="130">
        <v>30492</v>
      </c>
      <c r="X5" s="130">
        <v>29782</v>
      </c>
      <c r="Y5" s="130">
        <v>26635</v>
      </c>
      <c r="Z5" s="130">
        <v>23496</v>
      </c>
      <c r="AA5" s="130">
        <v>23409</v>
      </c>
      <c r="AB5" s="130">
        <v>25291</v>
      </c>
      <c r="AC5" s="130">
        <v>32898</v>
      </c>
      <c r="AD5" s="130">
        <v>40107</v>
      </c>
      <c r="AE5" s="130">
        <v>42600</v>
      </c>
      <c r="AF5" s="130">
        <v>45067</v>
      </c>
      <c r="AG5" s="130">
        <v>39022</v>
      </c>
      <c r="AH5" s="130">
        <v>29922</v>
      </c>
      <c r="AI5" s="130">
        <v>19586</v>
      </c>
      <c r="AJ5" s="130">
        <v>593</v>
      </c>
      <c r="AK5" s="130">
        <v>297</v>
      </c>
      <c r="AL5" s="130">
        <v>0</v>
      </c>
      <c r="AM5" s="130">
        <v>0</v>
      </c>
      <c r="AN5" s="130">
        <v>0</v>
      </c>
      <c r="AO5" s="130">
        <v>0</v>
      </c>
      <c r="AP5" s="130">
        <v>0</v>
      </c>
      <c r="AQ5" s="130">
        <v>0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/>
      <c r="BH5" s="130"/>
      <c r="BI5" s="130">
        <v>16061</v>
      </c>
      <c r="BJ5" s="130">
        <v>23095</v>
      </c>
      <c r="BK5" s="130">
        <v>0</v>
      </c>
      <c r="BL5" s="130">
        <v>8429</v>
      </c>
      <c r="BM5" s="130">
        <v>25284</v>
      </c>
      <c r="BN5" s="130">
        <v>23496</v>
      </c>
      <c r="BO5" s="130">
        <v>40107</v>
      </c>
      <c r="BP5" s="130">
        <v>29922</v>
      </c>
      <c r="BQ5" s="130">
        <v>0</v>
      </c>
      <c r="BR5" s="130">
        <v>0</v>
      </c>
      <c r="BS5" s="130">
        <v>0</v>
      </c>
      <c r="BT5" s="130">
        <v>0</v>
      </c>
      <c r="BU5" s="130">
        <v>0</v>
      </c>
      <c r="BV5" s="130">
        <v>0</v>
      </c>
      <c r="BW5" s="130">
        <v>0</v>
      </c>
    </row>
    <row r="6" spans="1:79" s="18" customFormat="1" ht="12.75" customHeight="1" x14ac:dyDescent="0.2">
      <c r="A6" s="4"/>
      <c r="B6" s="11" t="s">
        <v>216</v>
      </c>
      <c r="C6" s="130">
        <v>6130</v>
      </c>
      <c r="D6" s="130">
        <v>6140</v>
      </c>
      <c r="E6" s="130">
        <v>6095</v>
      </c>
      <c r="F6" s="130">
        <v>6086</v>
      </c>
      <c r="G6" s="130">
        <v>6070</v>
      </c>
      <c r="H6" s="130">
        <v>6040</v>
      </c>
      <c r="I6" s="130">
        <v>6158</v>
      </c>
      <c r="J6" s="130">
        <v>6169</v>
      </c>
      <c r="K6" s="130">
        <v>6144</v>
      </c>
      <c r="L6" s="130">
        <v>6228</v>
      </c>
      <c r="M6" s="130">
        <v>6145</v>
      </c>
      <c r="N6" s="130">
        <v>6235</v>
      </c>
      <c r="O6" s="130">
        <v>6221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0</v>
      </c>
      <c r="AJ6" s="130">
        <v>0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  <c r="AQ6" s="130">
        <v>0</v>
      </c>
      <c r="AR6" s="130">
        <v>0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/>
      <c r="BH6" s="130"/>
      <c r="BI6" s="130">
        <v>6086</v>
      </c>
      <c r="BJ6" s="130">
        <v>6169</v>
      </c>
      <c r="BK6" s="130">
        <v>6235</v>
      </c>
      <c r="BL6" s="130">
        <v>0</v>
      </c>
      <c r="BM6" s="130">
        <v>0</v>
      </c>
      <c r="BN6" s="130">
        <v>0</v>
      </c>
      <c r="BO6" s="130">
        <v>0</v>
      </c>
      <c r="BP6" s="130">
        <v>0</v>
      </c>
      <c r="BQ6" s="130">
        <v>0</v>
      </c>
      <c r="BR6" s="130">
        <v>0</v>
      </c>
      <c r="BS6" s="130">
        <v>0</v>
      </c>
      <c r="BT6" s="130">
        <v>0</v>
      </c>
      <c r="BU6" s="130">
        <v>0</v>
      </c>
      <c r="BV6" s="130">
        <v>0</v>
      </c>
      <c r="BW6" s="130">
        <v>0</v>
      </c>
    </row>
    <row r="7" spans="1:79" s="18" customFormat="1" ht="12.75" customHeight="1" x14ac:dyDescent="0.2">
      <c r="A7" s="4"/>
      <c r="B7" s="11" t="s">
        <v>215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30</v>
      </c>
      <c r="J7" s="130">
        <v>75</v>
      </c>
      <c r="K7" s="130">
        <v>160</v>
      </c>
      <c r="L7" s="130">
        <v>331</v>
      </c>
      <c r="M7" s="130">
        <v>518</v>
      </c>
      <c r="N7" s="130">
        <v>717</v>
      </c>
      <c r="O7" s="130">
        <v>863</v>
      </c>
      <c r="P7" s="130">
        <v>914</v>
      </c>
      <c r="Q7" s="130">
        <v>936</v>
      </c>
      <c r="R7" s="130">
        <v>1019</v>
      </c>
      <c r="S7" s="130">
        <v>1090</v>
      </c>
      <c r="T7" s="130">
        <v>1281</v>
      </c>
      <c r="U7" s="130">
        <v>1406</v>
      </c>
      <c r="V7" s="130">
        <v>1102</v>
      </c>
      <c r="W7" s="130">
        <v>1204</v>
      </c>
      <c r="X7" s="130">
        <v>1212</v>
      </c>
      <c r="Y7" s="130">
        <v>13392</v>
      </c>
      <c r="Z7" s="130">
        <v>13665</v>
      </c>
      <c r="AA7" s="130">
        <v>13971</v>
      </c>
      <c r="AB7" s="130">
        <v>1994</v>
      </c>
      <c r="AC7" s="130">
        <v>2259</v>
      </c>
      <c r="AD7" s="130">
        <v>2273</v>
      </c>
      <c r="AE7" s="130">
        <v>2252</v>
      </c>
      <c r="AF7" s="130">
        <v>2212</v>
      </c>
      <c r="AG7" s="130">
        <v>2167</v>
      </c>
      <c r="AH7" s="130">
        <v>2117</v>
      </c>
      <c r="AI7" s="130">
        <v>2084</v>
      </c>
      <c r="AJ7" s="130">
        <v>2059</v>
      </c>
      <c r="AK7" s="130">
        <v>2023</v>
      </c>
      <c r="AL7" s="130">
        <v>1995</v>
      </c>
      <c r="AM7" s="130">
        <v>1977</v>
      </c>
      <c r="AN7" s="130">
        <v>1966</v>
      </c>
      <c r="AO7" s="130">
        <v>1937</v>
      </c>
      <c r="AP7" s="130">
        <v>1892</v>
      </c>
      <c r="AQ7" s="130">
        <v>1806</v>
      </c>
      <c r="AR7" s="130">
        <v>1681</v>
      </c>
      <c r="AS7" s="130">
        <v>1575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50712</v>
      </c>
      <c r="BF7" s="130">
        <v>52216</v>
      </c>
      <c r="BG7" s="130">
        <v>0</v>
      </c>
      <c r="BH7" s="130">
        <v>0</v>
      </c>
      <c r="BI7" s="130">
        <v>0</v>
      </c>
      <c r="BJ7" s="130">
        <v>75</v>
      </c>
      <c r="BK7" s="130">
        <v>717</v>
      </c>
      <c r="BL7" s="130">
        <v>1019</v>
      </c>
      <c r="BM7" s="130">
        <v>1102</v>
      </c>
      <c r="BN7" s="130">
        <v>13665</v>
      </c>
      <c r="BO7" s="130">
        <v>2273</v>
      </c>
      <c r="BP7" s="130">
        <v>2117</v>
      </c>
      <c r="BQ7" s="130">
        <v>1995</v>
      </c>
      <c r="BR7" s="130">
        <v>1892</v>
      </c>
      <c r="BS7" s="130">
        <v>0</v>
      </c>
      <c r="BT7" s="130">
        <v>0</v>
      </c>
      <c r="BU7" s="130">
        <v>0</v>
      </c>
      <c r="BV7" s="130">
        <v>52216</v>
      </c>
      <c r="BW7" s="130">
        <v>0</v>
      </c>
    </row>
    <row r="8" spans="1:79" s="18" customFormat="1" ht="12.75" customHeight="1" x14ac:dyDescent="0.2">
      <c r="A8" s="4"/>
      <c r="B8" s="11" t="s">
        <v>222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681</v>
      </c>
      <c r="K8" s="130">
        <v>752</v>
      </c>
      <c r="L8" s="130">
        <v>841</v>
      </c>
      <c r="M8" s="130">
        <v>4550</v>
      </c>
      <c r="N8" s="130">
        <v>4169</v>
      </c>
      <c r="O8" s="130">
        <v>2495</v>
      </c>
      <c r="P8" s="130">
        <v>4445</v>
      </c>
      <c r="Q8" s="130">
        <v>1722</v>
      </c>
      <c r="R8" s="130">
        <v>885</v>
      </c>
      <c r="S8" s="130">
        <v>5870</v>
      </c>
      <c r="T8" s="130">
        <v>7690</v>
      </c>
      <c r="U8" s="130">
        <v>10566</v>
      </c>
      <c r="V8" s="130">
        <v>7874</v>
      </c>
      <c r="W8" s="130">
        <v>4441</v>
      </c>
      <c r="X8" s="130">
        <v>10545</v>
      </c>
      <c r="Y8" s="130">
        <v>8985</v>
      </c>
      <c r="Z8" s="130">
        <v>7271</v>
      </c>
      <c r="AA8" s="130">
        <v>3623</v>
      </c>
      <c r="AB8" s="130">
        <v>559</v>
      </c>
      <c r="AC8" s="130">
        <v>283</v>
      </c>
      <c r="AD8" s="130">
        <v>0</v>
      </c>
      <c r="AE8" s="130">
        <v>0</v>
      </c>
      <c r="AF8" s="130">
        <v>0</v>
      </c>
      <c r="AG8" s="130">
        <v>9031</v>
      </c>
      <c r="AH8" s="130">
        <v>9527</v>
      </c>
      <c r="AI8" s="130">
        <v>9691</v>
      </c>
      <c r="AJ8" s="130">
        <v>11335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0">
        <v>0</v>
      </c>
      <c r="AQ8" s="130">
        <v>0</v>
      </c>
      <c r="AR8" s="130">
        <v>0</v>
      </c>
      <c r="AS8" s="130">
        <v>0</v>
      </c>
      <c r="AT8" s="130">
        <v>0</v>
      </c>
      <c r="AU8" s="130">
        <v>0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/>
      <c r="BH8" s="130"/>
      <c r="BI8" s="130">
        <v>0</v>
      </c>
      <c r="BJ8" s="130">
        <v>681</v>
      </c>
      <c r="BK8" s="130">
        <v>4169</v>
      </c>
      <c r="BL8" s="130">
        <v>885</v>
      </c>
      <c r="BM8" s="130">
        <v>7874</v>
      </c>
      <c r="BN8" s="130">
        <v>7271</v>
      </c>
      <c r="BO8" s="130">
        <v>0</v>
      </c>
      <c r="BP8" s="130">
        <v>9527</v>
      </c>
      <c r="BQ8" s="130">
        <v>0</v>
      </c>
      <c r="BR8" s="130">
        <v>0</v>
      </c>
      <c r="BS8" s="130">
        <v>0</v>
      </c>
      <c r="BT8" s="130">
        <v>0</v>
      </c>
      <c r="BU8" s="130">
        <v>0</v>
      </c>
      <c r="BV8" s="130">
        <v>0</v>
      </c>
      <c r="BW8" s="130">
        <v>0</v>
      </c>
    </row>
    <row r="9" spans="1:79" s="18" customFormat="1" ht="12.75" customHeight="1" x14ac:dyDescent="0.2">
      <c r="A9" s="4"/>
      <c r="B9" s="11" t="s">
        <v>214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456</v>
      </c>
      <c r="N9" s="130">
        <v>1140</v>
      </c>
      <c r="O9" s="130">
        <v>1825</v>
      </c>
      <c r="P9" s="130">
        <v>3215</v>
      </c>
      <c r="Q9" s="130">
        <v>3509</v>
      </c>
      <c r="R9" s="130">
        <v>3509</v>
      </c>
      <c r="S9" s="130">
        <v>3509</v>
      </c>
      <c r="T9" s="130">
        <v>3509</v>
      </c>
      <c r="U9" s="130">
        <v>3509</v>
      </c>
      <c r="V9" s="130">
        <v>3509</v>
      </c>
      <c r="W9" s="130">
        <v>3540</v>
      </c>
      <c r="X9" s="130">
        <v>3536</v>
      </c>
      <c r="Y9" s="130">
        <v>3577</v>
      </c>
      <c r="Z9" s="130">
        <v>4242</v>
      </c>
      <c r="AA9" s="130">
        <v>4924</v>
      </c>
      <c r="AB9" s="130">
        <v>5602</v>
      </c>
      <c r="AC9" s="130">
        <v>6284</v>
      </c>
      <c r="AD9" s="130">
        <v>7665</v>
      </c>
      <c r="AE9" s="130">
        <v>7662</v>
      </c>
      <c r="AF9" s="130">
        <v>7926</v>
      </c>
      <c r="AG9" s="130">
        <v>7920</v>
      </c>
      <c r="AH9" s="130">
        <v>7921</v>
      </c>
      <c r="AI9" s="130">
        <v>7917</v>
      </c>
      <c r="AJ9" s="130">
        <v>7911</v>
      </c>
      <c r="AK9" s="130">
        <v>9515</v>
      </c>
      <c r="AL9" s="130">
        <v>9527</v>
      </c>
      <c r="AM9" s="130">
        <v>9521</v>
      </c>
      <c r="AN9" s="130">
        <v>8930</v>
      </c>
      <c r="AO9" s="130">
        <v>8051</v>
      </c>
      <c r="AP9" s="130">
        <v>7173</v>
      </c>
      <c r="AQ9" s="130">
        <v>6293</v>
      </c>
      <c r="AR9" s="130">
        <v>5996</v>
      </c>
      <c r="AS9" s="130">
        <v>5994</v>
      </c>
      <c r="AT9" s="130">
        <v>5993</v>
      </c>
      <c r="AU9" s="130">
        <v>5990</v>
      </c>
      <c r="AV9" s="130">
        <v>5987</v>
      </c>
      <c r="AW9" s="130">
        <v>5984</v>
      </c>
      <c r="AX9" s="130">
        <v>4978</v>
      </c>
      <c r="AY9" s="130">
        <v>3485</v>
      </c>
      <c r="AZ9" s="130">
        <v>1991</v>
      </c>
      <c r="BA9" s="130">
        <v>498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1140</v>
      </c>
      <c r="BL9" s="130">
        <v>3509</v>
      </c>
      <c r="BM9" s="130">
        <v>3509</v>
      </c>
      <c r="BN9" s="130">
        <v>4242</v>
      </c>
      <c r="BO9" s="130">
        <v>7665</v>
      </c>
      <c r="BP9" s="130">
        <v>7921</v>
      </c>
      <c r="BQ9" s="130">
        <v>9527</v>
      </c>
      <c r="BR9" s="130">
        <v>7173</v>
      </c>
      <c r="BS9" s="130">
        <v>5993</v>
      </c>
      <c r="BT9" s="130">
        <v>4978</v>
      </c>
      <c r="BU9" s="130">
        <v>0</v>
      </c>
      <c r="BV9" s="130">
        <v>0</v>
      </c>
      <c r="BW9" s="130">
        <v>0</v>
      </c>
    </row>
    <row r="10" spans="1:79" s="18" customFormat="1" ht="12.75" customHeight="1" x14ac:dyDescent="0.2">
      <c r="A10" s="4"/>
      <c r="B10" s="11" t="s">
        <v>211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0</v>
      </c>
      <c r="AJ10" s="130">
        <v>0</v>
      </c>
      <c r="AK10" s="130">
        <v>0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0</v>
      </c>
      <c r="AR10" s="130"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10876</v>
      </c>
      <c r="AX10" s="130">
        <v>12147</v>
      </c>
      <c r="AY10" s="130">
        <v>13736</v>
      </c>
      <c r="AZ10" s="130">
        <v>77712</v>
      </c>
      <c r="BA10" s="130">
        <v>75713</v>
      </c>
      <c r="BB10" s="130">
        <v>66275</v>
      </c>
      <c r="BC10" s="130">
        <v>68453</v>
      </c>
      <c r="BD10" s="130">
        <v>11420</v>
      </c>
      <c r="BE10" s="130">
        <v>13027</v>
      </c>
      <c r="BF10" s="130">
        <v>14530</v>
      </c>
      <c r="BG10" s="130">
        <v>25988</v>
      </c>
      <c r="BH10" s="130">
        <v>10955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12147</v>
      </c>
      <c r="BU10" s="130">
        <v>66275</v>
      </c>
      <c r="BV10" s="130">
        <v>14530</v>
      </c>
      <c r="BW10" s="130">
        <v>10955</v>
      </c>
    </row>
    <row r="11" spans="1:79" s="18" customFormat="1" ht="12.75" customHeight="1" x14ac:dyDescent="0.2">
      <c r="A11" s="4"/>
      <c r="B11" s="11" t="s">
        <v>221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50516</v>
      </c>
      <c r="BE11" s="130">
        <v>50467</v>
      </c>
      <c r="BF11" s="130">
        <v>50430</v>
      </c>
      <c r="BG11" s="130">
        <v>50399</v>
      </c>
      <c r="BH11" s="130">
        <v>10170</v>
      </c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>
        <v>0</v>
      </c>
      <c r="BU11" s="130">
        <v>0</v>
      </c>
      <c r="BV11" s="130">
        <v>50430</v>
      </c>
      <c r="BW11" s="130">
        <v>10170</v>
      </c>
    </row>
    <row r="12" spans="1:79" s="18" customFormat="1" ht="12.75" customHeight="1" x14ac:dyDescent="0.2">
      <c r="A12" s="4"/>
      <c r="B12" s="11" t="s">
        <v>210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>
        <v>0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12473</v>
      </c>
      <c r="BC12" s="130">
        <v>14857</v>
      </c>
      <c r="BD12" s="130">
        <v>12503</v>
      </c>
      <c r="BE12" s="130">
        <v>14838</v>
      </c>
      <c r="BF12" s="130">
        <v>12310</v>
      </c>
      <c r="BG12" s="130">
        <v>13908</v>
      </c>
      <c r="BH12" s="130">
        <v>62893</v>
      </c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>
        <v>0</v>
      </c>
      <c r="BU12" s="130">
        <v>12473</v>
      </c>
      <c r="BV12" s="130">
        <v>12310</v>
      </c>
      <c r="BW12" s="130">
        <v>62893</v>
      </c>
    </row>
    <row r="13" spans="1:79" s="18" customFormat="1" ht="12.75" customHeight="1" x14ac:dyDescent="0.2">
      <c r="A13" s="4"/>
      <c r="B13" s="11" t="s">
        <v>169</v>
      </c>
      <c r="C13" s="130">
        <v>16139</v>
      </c>
      <c r="D13" s="130">
        <v>10574</v>
      </c>
      <c r="E13" s="130">
        <v>10306</v>
      </c>
      <c r="F13" s="130">
        <v>11472</v>
      </c>
      <c r="G13" s="130">
        <v>11460</v>
      </c>
      <c r="H13" s="130">
        <v>11420</v>
      </c>
      <c r="I13" s="130">
        <v>11442</v>
      </c>
      <c r="J13" s="130">
        <v>11441</v>
      </c>
      <c r="K13" s="130">
        <v>22920</v>
      </c>
      <c r="L13" s="130">
        <v>10047</v>
      </c>
      <c r="M13" s="130">
        <v>9956</v>
      </c>
      <c r="N13" s="130">
        <v>19762</v>
      </c>
      <c r="O13" s="130">
        <v>19809</v>
      </c>
      <c r="P13" s="130">
        <v>8586</v>
      </c>
      <c r="Q13" s="130">
        <v>8636</v>
      </c>
      <c r="R13" s="130">
        <v>17426</v>
      </c>
      <c r="S13" s="130">
        <v>16046</v>
      </c>
      <c r="T13" s="130">
        <v>7440</v>
      </c>
      <c r="U13" s="130">
        <v>6887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0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/>
      <c r="BH13" s="130"/>
      <c r="BI13" s="130">
        <v>11472</v>
      </c>
      <c r="BJ13" s="130">
        <v>11441</v>
      </c>
      <c r="BK13" s="130">
        <v>19762</v>
      </c>
      <c r="BL13" s="130">
        <v>17426</v>
      </c>
      <c r="BM13" s="130">
        <v>0</v>
      </c>
      <c r="BN13" s="130">
        <v>0</v>
      </c>
      <c r="BO13" s="130">
        <v>0</v>
      </c>
      <c r="BP13" s="130">
        <v>0</v>
      </c>
      <c r="BQ13" s="130">
        <v>0</v>
      </c>
      <c r="BR13" s="130">
        <v>0</v>
      </c>
      <c r="BS13" s="130">
        <v>0</v>
      </c>
      <c r="BT13" s="130">
        <v>0</v>
      </c>
      <c r="BU13" s="130">
        <v>0</v>
      </c>
      <c r="BV13" s="130">
        <v>0</v>
      </c>
      <c r="BW13" s="130">
        <v>0</v>
      </c>
    </row>
    <row r="14" spans="1:79" s="18" customFormat="1" ht="12.75" customHeight="1" x14ac:dyDescent="0.2">
      <c r="A14" s="4"/>
      <c r="B14" s="11" t="s">
        <v>220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1544</v>
      </c>
      <c r="K14" s="130">
        <v>17</v>
      </c>
      <c r="L14" s="130">
        <v>0</v>
      </c>
      <c r="M14" s="130">
        <v>0</v>
      </c>
      <c r="N14" s="130">
        <v>619</v>
      </c>
      <c r="O14" s="130">
        <v>511</v>
      </c>
      <c r="P14" s="130">
        <v>0</v>
      </c>
      <c r="Q14" s="130">
        <v>2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/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/>
      <c r="BH14" s="130"/>
      <c r="BI14" s="130">
        <v>0</v>
      </c>
      <c r="BJ14" s="130">
        <v>1544</v>
      </c>
      <c r="BK14" s="130">
        <v>619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</row>
    <row r="15" spans="1:79" s="18" customFormat="1" ht="12.75" customHeight="1" x14ac:dyDescent="0.2">
      <c r="A15" s="4"/>
      <c r="B15" s="11" t="s">
        <v>212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19598</v>
      </c>
      <c r="AK15" s="130">
        <v>19213</v>
      </c>
      <c r="AL15" s="130">
        <v>19768</v>
      </c>
      <c r="AM15" s="130">
        <v>30181</v>
      </c>
      <c r="AN15" s="130">
        <v>30549</v>
      </c>
      <c r="AO15" s="130">
        <v>15103</v>
      </c>
      <c r="AP15" s="130">
        <v>15287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/>
      <c r="BH15" s="130"/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19768</v>
      </c>
      <c r="BR15" s="130">
        <v>15287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</row>
    <row r="16" spans="1:79" s="18" customFormat="1" ht="12.75" customHeight="1" x14ac:dyDescent="0.35">
      <c r="A16" s="150"/>
      <c r="B16" s="11" t="s">
        <v>219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30168</v>
      </c>
      <c r="AR16" s="130">
        <v>31986</v>
      </c>
      <c r="AS16" s="130">
        <v>33183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/>
      <c r="BH16" s="130"/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0</v>
      </c>
      <c r="BP16" s="130">
        <v>0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0</v>
      </c>
    </row>
    <row r="17" spans="1:75" s="18" customFormat="1" ht="12.75" customHeight="1" x14ac:dyDescent="0.2">
      <c r="A17" s="4"/>
      <c r="B17" s="37" t="s">
        <v>218</v>
      </c>
      <c r="C17" s="36">
        <v>27295</v>
      </c>
      <c r="D17" s="36">
        <v>22224</v>
      </c>
      <c r="E17" s="36">
        <v>32245</v>
      </c>
      <c r="F17" s="36">
        <v>33619</v>
      </c>
      <c r="G17" s="36">
        <v>31918</v>
      </c>
      <c r="H17" s="36">
        <v>29844</v>
      </c>
      <c r="I17" s="36">
        <v>30339</v>
      </c>
      <c r="J17" s="36">
        <v>43005</v>
      </c>
      <c r="K17" s="36">
        <v>64998</v>
      </c>
      <c r="L17" s="36">
        <v>64437</v>
      </c>
      <c r="M17" s="36">
        <v>21625</v>
      </c>
      <c r="N17" s="36">
        <v>32642</v>
      </c>
      <c r="O17" s="36">
        <v>31724</v>
      </c>
      <c r="P17" s="36">
        <v>19262</v>
      </c>
      <c r="Q17" s="36">
        <v>20074</v>
      </c>
      <c r="R17" s="36">
        <v>31268</v>
      </c>
      <c r="S17" s="36">
        <v>38102</v>
      </c>
      <c r="T17" s="36">
        <v>32446</v>
      </c>
      <c r="U17" s="36">
        <v>34896</v>
      </c>
      <c r="V17" s="36">
        <v>37769</v>
      </c>
      <c r="W17" s="36">
        <v>39677</v>
      </c>
      <c r="X17" s="36">
        <v>45075</v>
      </c>
      <c r="Y17" s="36">
        <v>52589</v>
      </c>
      <c r="Z17" s="36">
        <v>48674</v>
      </c>
      <c r="AA17" s="36">
        <v>45927</v>
      </c>
      <c r="AB17" s="36">
        <v>33446</v>
      </c>
      <c r="AC17" s="36">
        <v>41724</v>
      </c>
      <c r="AD17" s="36">
        <v>50045</v>
      </c>
      <c r="AE17" s="36">
        <v>52514</v>
      </c>
      <c r="AF17" s="36">
        <v>55205</v>
      </c>
      <c r="AG17" s="36">
        <v>58140</v>
      </c>
      <c r="AH17" s="36">
        <v>49487</v>
      </c>
      <c r="AI17" s="36">
        <v>39278</v>
      </c>
      <c r="AJ17" s="36">
        <v>41496</v>
      </c>
      <c r="AK17" s="36">
        <v>31048</v>
      </c>
      <c r="AL17" s="36">
        <v>31290</v>
      </c>
      <c r="AM17" s="36">
        <v>41679</v>
      </c>
      <c r="AN17" s="36">
        <v>41445</v>
      </c>
      <c r="AO17" s="36">
        <v>25091</v>
      </c>
      <c r="AP17" s="36">
        <v>24352</v>
      </c>
      <c r="AQ17" s="36">
        <v>38267</v>
      </c>
      <c r="AR17" s="36">
        <v>39663</v>
      </c>
      <c r="AS17" s="36">
        <v>40752</v>
      </c>
      <c r="AT17" s="36">
        <v>5993</v>
      </c>
      <c r="AU17" s="36">
        <v>5990</v>
      </c>
      <c r="AV17" s="36">
        <v>5987</v>
      </c>
      <c r="AW17" s="36">
        <v>16860</v>
      </c>
      <c r="AX17" s="36">
        <v>17125</v>
      </c>
      <c r="AY17" s="36">
        <v>17221</v>
      </c>
      <c r="AZ17" s="36">
        <v>79703</v>
      </c>
      <c r="BA17" s="36">
        <v>76211</v>
      </c>
      <c r="BB17" s="36">
        <v>78748</v>
      </c>
      <c r="BC17" s="36">
        <v>83310</v>
      </c>
      <c r="BD17" s="36">
        <v>74439</v>
      </c>
      <c r="BE17" s="36">
        <v>129044</v>
      </c>
      <c r="BF17" s="36">
        <v>129486</v>
      </c>
      <c r="BG17" s="36">
        <v>90295</v>
      </c>
      <c r="BH17" s="36">
        <v>84018</v>
      </c>
      <c r="BI17" s="36">
        <v>33619</v>
      </c>
      <c r="BJ17" s="36">
        <v>43005</v>
      </c>
      <c r="BK17" s="36">
        <v>32642</v>
      </c>
      <c r="BL17" s="36">
        <v>31268</v>
      </c>
      <c r="BM17" s="36">
        <v>37769</v>
      </c>
      <c r="BN17" s="36">
        <v>48674</v>
      </c>
      <c r="BO17" s="36">
        <v>50045</v>
      </c>
      <c r="BP17" s="36">
        <v>49487</v>
      </c>
      <c r="BQ17" s="36">
        <v>31290</v>
      </c>
      <c r="BR17" s="36">
        <v>24352</v>
      </c>
      <c r="BS17" s="36">
        <v>5993</v>
      </c>
      <c r="BT17" s="36">
        <v>17125</v>
      </c>
      <c r="BU17" s="36">
        <v>78748</v>
      </c>
      <c r="BV17" s="36">
        <v>129486</v>
      </c>
      <c r="BW17" s="36">
        <v>84018</v>
      </c>
    </row>
    <row r="18" spans="1:75" s="18" customFormat="1" ht="12.75" customHeight="1" x14ac:dyDescent="0.2">
      <c r="A18" s="4"/>
      <c r="B18" s="11" t="s">
        <v>217</v>
      </c>
      <c r="C18" s="130">
        <v>1005</v>
      </c>
      <c r="D18" s="130"/>
      <c r="E18" s="130">
        <v>4669</v>
      </c>
      <c r="F18" s="130">
        <v>3072</v>
      </c>
      <c r="G18" s="130">
        <v>2088</v>
      </c>
      <c r="H18" s="130">
        <v>1462</v>
      </c>
      <c r="I18" s="130">
        <v>28114</v>
      </c>
      <c r="J18" s="130">
        <v>30175</v>
      </c>
      <c r="K18" s="130">
        <v>17558</v>
      </c>
      <c r="L18" s="130">
        <v>4939</v>
      </c>
      <c r="M18" s="130"/>
      <c r="N18" s="130"/>
      <c r="O18" s="130">
        <v>0</v>
      </c>
      <c r="P18" s="130">
        <v>23117</v>
      </c>
      <c r="Q18" s="130">
        <v>20019</v>
      </c>
      <c r="R18" s="130">
        <v>16859</v>
      </c>
      <c r="S18" s="130">
        <v>13694</v>
      </c>
      <c r="T18" s="130">
        <v>10438</v>
      </c>
      <c r="U18" s="130">
        <v>7308</v>
      </c>
      <c r="V18" s="130">
        <v>39885</v>
      </c>
      <c r="W18" s="130">
        <v>31608</v>
      </c>
      <c r="X18" s="130">
        <v>25767</v>
      </c>
      <c r="Y18" s="130">
        <v>20967</v>
      </c>
      <c r="Z18" s="130">
        <v>16167</v>
      </c>
      <c r="AA18" s="130">
        <v>32044</v>
      </c>
      <c r="AB18" s="130">
        <v>24290</v>
      </c>
      <c r="AC18" s="130">
        <v>41435</v>
      </c>
      <c r="AD18" s="130">
        <v>29485</v>
      </c>
      <c r="AE18" s="130">
        <v>19301</v>
      </c>
      <c r="AF18" s="130">
        <v>9117</v>
      </c>
      <c r="AG18" s="130">
        <v>2955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/>
      <c r="BH18" s="130"/>
      <c r="BI18" s="130">
        <v>3072</v>
      </c>
      <c r="BJ18" s="130">
        <v>30175</v>
      </c>
      <c r="BK18" s="130">
        <v>0</v>
      </c>
      <c r="BL18" s="130">
        <v>16859</v>
      </c>
      <c r="BM18" s="130">
        <v>39885</v>
      </c>
      <c r="BN18" s="130">
        <v>16167</v>
      </c>
      <c r="BO18" s="130">
        <v>29485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</row>
    <row r="19" spans="1:75" s="18" customFormat="1" ht="12.75" customHeight="1" x14ac:dyDescent="0.2">
      <c r="A19" s="4"/>
      <c r="B19" s="11" t="s">
        <v>216</v>
      </c>
      <c r="C19" s="130">
        <v>35251</v>
      </c>
      <c r="D19" s="130">
        <v>33771</v>
      </c>
      <c r="E19" s="130">
        <v>32003</v>
      </c>
      <c r="F19" s="130">
        <v>0</v>
      </c>
      <c r="G19" s="130">
        <v>28831</v>
      </c>
      <c r="H19" s="130">
        <v>27178</v>
      </c>
      <c r="I19" s="130">
        <v>26238</v>
      </c>
      <c r="J19" s="130">
        <v>7144</v>
      </c>
      <c r="K19" s="130">
        <v>23104</v>
      </c>
      <c r="L19" s="130">
        <v>21875</v>
      </c>
      <c r="M19" s="130">
        <v>20406</v>
      </c>
      <c r="N19" s="130">
        <v>18776</v>
      </c>
      <c r="O19" s="130">
        <v>17181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/>
      <c r="BH19" s="130"/>
      <c r="BI19" s="130">
        <v>0</v>
      </c>
      <c r="BJ19" s="130">
        <v>7144</v>
      </c>
      <c r="BK19" s="130">
        <v>18776</v>
      </c>
      <c r="BL19" s="130">
        <v>0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</row>
    <row r="20" spans="1:75" s="18" customFormat="1" ht="12.75" customHeight="1" x14ac:dyDescent="0.2">
      <c r="A20" s="4"/>
      <c r="B20" s="11" t="s">
        <v>215</v>
      </c>
      <c r="C20" s="130">
        <v>0</v>
      </c>
      <c r="D20" s="130">
        <v>0</v>
      </c>
      <c r="E20" s="130">
        <v>0</v>
      </c>
      <c r="F20" s="130">
        <v>0</v>
      </c>
      <c r="G20" s="130">
        <v>888</v>
      </c>
      <c r="H20" s="130">
        <v>4218</v>
      </c>
      <c r="I20" s="130">
        <v>5485</v>
      </c>
      <c r="J20" s="130">
        <v>24742</v>
      </c>
      <c r="K20" s="130">
        <v>7067</v>
      </c>
      <c r="L20" s="130">
        <v>6897</v>
      </c>
      <c r="M20" s="130">
        <v>6669</v>
      </c>
      <c r="N20" s="130">
        <v>8093</v>
      </c>
      <c r="O20" s="130">
        <v>7844</v>
      </c>
      <c r="P20" s="130">
        <v>8122</v>
      </c>
      <c r="Q20" s="130">
        <v>7878</v>
      </c>
      <c r="R20" s="130">
        <v>8424</v>
      </c>
      <c r="S20" s="130">
        <v>8216</v>
      </c>
      <c r="T20" s="130">
        <v>8315</v>
      </c>
      <c r="U20" s="130">
        <v>8488</v>
      </c>
      <c r="V20" s="130">
        <v>10241</v>
      </c>
      <c r="W20" s="130">
        <v>10228</v>
      </c>
      <c r="X20" s="130">
        <v>9938</v>
      </c>
      <c r="Y20" s="130">
        <v>11750</v>
      </c>
      <c r="Z20" s="130">
        <v>11543</v>
      </c>
      <c r="AA20" s="130">
        <v>12388</v>
      </c>
      <c r="AB20" s="130">
        <v>11833</v>
      </c>
      <c r="AC20" s="130">
        <v>11270</v>
      </c>
      <c r="AD20" s="130">
        <v>10705</v>
      </c>
      <c r="AE20" s="130">
        <v>10170</v>
      </c>
      <c r="AF20" s="130">
        <v>9650</v>
      </c>
      <c r="AG20" s="130">
        <v>9130</v>
      </c>
      <c r="AH20" s="130">
        <v>8615</v>
      </c>
      <c r="AI20" s="130">
        <v>8108</v>
      </c>
      <c r="AJ20" s="130">
        <v>7614</v>
      </c>
      <c r="AK20" s="130">
        <v>7126</v>
      </c>
      <c r="AL20" s="130">
        <v>6639</v>
      </c>
      <c r="AM20" s="130">
        <v>6151</v>
      </c>
      <c r="AN20" s="130">
        <v>5663</v>
      </c>
      <c r="AO20" s="130">
        <v>5206</v>
      </c>
      <c r="AP20" s="130">
        <v>4763</v>
      </c>
      <c r="AQ20" s="130">
        <v>4359</v>
      </c>
      <c r="AR20" s="130">
        <v>3996</v>
      </c>
      <c r="AS20" s="130">
        <v>3643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/>
      <c r="BH20" s="130"/>
      <c r="BI20" s="130">
        <v>0</v>
      </c>
      <c r="BJ20" s="130">
        <v>24742</v>
      </c>
      <c r="BK20" s="130">
        <v>8093</v>
      </c>
      <c r="BL20" s="130">
        <v>8424</v>
      </c>
      <c r="BM20" s="130">
        <v>10241</v>
      </c>
      <c r="BN20" s="130">
        <v>11543</v>
      </c>
      <c r="BO20" s="130">
        <v>10705</v>
      </c>
      <c r="BP20" s="130">
        <v>8615</v>
      </c>
      <c r="BQ20" s="130">
        <v>6639</v>
      </c>
      <c r="BR20" s="130">
        <v>4763</v>
      </c>
      <c r="BS20" s="130">
        <v>0</v>
      </c>
      <c r="BT20" s="130">
        <v>0</v>
      </c>
      <c r="BU20" s="130">
        <v>0</v>
      </c>
      <c r="BV20" s="130">
        <v>0</v>
      </c>
      <c r="BW20" s="130">
        <v>0</v>
      </c>
    </row>
    <row r="21" spans="1:75" s="18" customFormat="1" ht="12.75" customHeight="1" x14ac:dyDescent="0.2">
      <c r="A21" s="4"/>
      <c r="B21" s="11" t="s">
        <v>214</v>
      </c>
      <c r="C21" s="130">
        <v>0</v>
      </c>
      <c r="D21" s="130">
        <v>0</v>
      </c>
      <c r="E21" s="130">
        <v>0</v>
      </c>
      <c r="F21" s="130">
        <v>30431</v>
      </c>
      <c r="G21" s="130">
        <v>0</v>
      </c>
      <c r="H21" s="130">
        <v>0</v>
      </c>
      <c r="I21" s="130">
        <v>0</v>
      </c>
      <c r="J21" s="130">
        <v>18451</v>
      </c>
      <c r="K21" s="130">
        <v>18475</v>
      </c>
      <c r="L21" s="130">
        <v>18472</v>
      </c>
      <c r="M21" s="130">
        <v>18017</v>
      </c>
      <c r="N21" s="130">
        <v>17335</v>
      </c>
      <c r="O21" s="130">
        <v>16651</v>
      </c>
      <c r="P21" s="130">
        <v>20462</v>
      </c>
      <c r="Q21" s="130">
        <v>19590</v>
      </c>
      <c r="R21" s="130">
        <v>18715</v>
      </c>
      <c r="S21" s="130">
        <v>17838</v>
      </c>
      <c r="T21" s="130">
        <v>16959</v>
      </c>
      <c r="U21" s="130">
        <v>16082</v>
      </c>
      <c r="V21" s="130">
        <v>18500</v>
      </c>
      <c r="W21" s="130">
        <v>17585</v>
      </c>
      <c r="X21" s="130">
        <v>16709</v>
      </c>
      <c r="Y21" s="130">
        <v>29179</v>
      </c>
      <c r="Z21" s="130">
        <v>27620</v>
      </c>
      <c r="AA21" s="130">
        <v>26061</v>
      </c>
      <c r="AB21" s="130">
        <v>24502</v>
      </c>
      <c r="AC21" s="130">
        <v>22943</v>
      </c>
      <c r="AD21" s="130">
        <v>27992</v>
      </c>
      <c r="AE21" s="130">
        <v>26091</v>
      </c>
      <c r="AF21" s="130">
        <v>25344</v>
      </c>
      <c r="AG21" s="130">
        <v>23376</v>
      </c>
      <c r="AH21" s="130">
        <v>21409</v>
      </c>
      <c r="AI21" s="130">
        <v>19442</v>
      </c>
      <c r="AJ21" s="130">
        <v>17474</v>
      </c>
      <c r="AK21" s="130">
        <v>20463</v>
      </c>
      <c r="AL21" s="130">
        <v>18093</v>
      </c>
      <c r="AM21" s="130">
        <v>15724</v>
      </c>
      <c r="AN21" s="130">
        <v>13939</v>
      </c>
      <c r="AO21" s="130">
        <v>12445</v>
      </c>
      <c r="AP21" s="130">
        <v>10951</v>
      </c>
      <c r="AQ21" s="130">
        <v>9459</v>
      </c>
      <c r="AR21" s="130">
        <v>7965</v>
      </c>
      <c r="AS21" s="130">
        <v>6471</v>
      </c>
      <c r="AT21" s="130">
        <v>4978</v>
      </c>
      <c r="AU21" s="130">
        <v>3485</v>
      </c>
      <c r="AV21" s="130">
        <v>1991</v>
      </c>
      <c r="AW21" s="130">
        <v>498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/>
      <c r="BH21" s="130"/>
      <c r="BI21" s="130">
        <v>30431</v>
      </c>
      <c r="BJ21" s="130">
        <v>18451</v>
      </c>
      <c r="BK21" s="130">
        <v>17335</v>
      </c>
      <c r="BL21" s="130">
        <v>18715</v>
      </c>
      <c r="BM21" s="130">
        <v>18500</v>
      </c>
      <c r="BN21" s="130">
        <v>27620</v>
      </c>
      <c r="BO21" s="130">
        <v>27992</v>
      </c>
      <c r="BP21" s="130">
        <v>21409</v>
      </c>
      <c r="BQ21" s="130">
        <v>18093</v>
      </c>
      <c r="BR21" s="130">
        <v>10951</v>
      </c>
      <c r="BS21" s="130">
        <v>4978</v>
      </c>
      <c r="BT21" s="130">
        <v>0</v>
      </c>
      <c r="BU21" s="130">
        <v>0</v>
      </c>
      <c r="BV21" s="130">
        <v>0</v>
      </c>
      <c r="BW21" s="130">
        <v>0</v>
      </c>
    </row>
    <row r="22" spans="1:75" s="18" customFormat="1" ht="12.75" customHeight="1" x14ac:dyDescent="0.2">
      <c r="A22" s="4"/>
      <c r="B22" s="11" t="s">
        <v>169</v>
      </c>
      <c r="C22" s="130">
        <v>101170</v>
      </c>
      <c r="D22" s="130">
        <v>106767</v>
      </c>
      <c r="E22" s="130">
        <v>102107</v>
      </c>
      <c r="F22" s="130">
        <v>97348</v>
      </c>
      <c r="G22" s="130">
        <v>94477</v>
      </c>
      <c r="H22" s="130">
        <v>91607</v>
      </c>
      <c r="I22" s="130">
        <v>89318</v>
      </c>
      <c r="J22" s="130">
        <v>86637</v>
      </c>
      <c r="K22" s="130">
        <v>72473</v>
      </c>
      <c r="L22" s="130">
        <v>71360</v>
      </c>
      <c r="M22" s="130">
        <v>69005</v>
      </c>
      <c r="N22" s="130">
        <v>56907</v>
      </c>
      <c r="O22" s="130">
        <v>54524</v>
      </c>
      <c r="P22" s="130">
        <v>53369</v>
      </c>
      <c r="Q22" s="130">
        <v>51342</v>
      </c>
      <c r="R22" s="130">
        <v>40540</v>
      </c>
      <c r="S22" s="130">
        <v>40019</v>
      </c>
      <c r="T22" s="130">
        <v>38046</v>
      </c>
      <c r="U22" s="130">
        <v>34432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/>
      <c r="BH22" s="130"/>
      <c r="BI22" s="130">
        <v>97348</v>
      </c>
      <c r="BJ22" s="130">
        <v>86637</v>
      </c>
      <c r="BK22" s="130">
        <v>56907</v>
      </c>
      <c r="BL22" s="130">
        <v>40540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</row>
    <row r="23" spans="1:75" s="18" customFormat="1" ht="12.75" customHeight="1" x14ac:dyDescent="0.2">
      <c r="A23" s="4"/>
      <c r="B23" s="11" t="s">
        <v>213</v>
      </c>
      <c r="C23" s="130">
        <v>0</v>
      </c>
      <c r="D23" s="130">
        <v>0</v>
      </c>
      <c r="E23" s="130">
        <v>13</v>
      </c>
      <c r="F23" s="130">
        <v>12</v>
      </c>
      <c r="G23" s="130">
        <v>12</v>
      </c>
      <c r="H23" s="130">
        <v>12</v>
      </c>
      <c r="I23" s="130">
        <v>12</v>
      </c>
      <c r="J23" s="130">
        <v>12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/>
      <c r="BH23" s="130"/>
      <c r="BI23" s="130">
        <v>12</v>
      </c>
      <c r="BJ23" s="130">
        <v>12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  <c r="BP23" s="130">
        <v>0</v>
      </c>
      <c r="BQ23" s="130">
        <v>0</v>
      </c>
      <c r="BR23" s="130">
        <v>0</v>
      </c>
      <c r="BS23" s="130">
        <v>0</v>
      </c>
      <c r="BT23" s="130">
        <v>0</v>
      </c>
      <c r="BU23" s="130">
        <v>0</v>
      </c>
      <c r="BV23" s="130">
        <v>0</v>
      </c>
      <c r="BW23" s="130">
        <v>0</v>
      </c>
    </row>
    <row r="24" spans="1:75" s="18" customFormat="1" ht="12.75" customHeight="1" x14ac:dyDescent="0.2">
      <c r="A24" s="4"/>
      <c r="B24" s="11" t="s">
        <v>212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19000</v>
      </c>
      <c r="AK24" s="130">
        <v>9500</v>
      </c>
      <c r="AL24" s="130">
        <v>9500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/>
      <c r="BH24" s="130"/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9500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</row>
    <row r="25" spans="1:75" s="18" customFormat="1" ht="12.75" customHeight="1" x14ac:dyDescent="0.2">
      <c r="A25" s="4"/>
      <c r="B25" s="11" t="s">
        <v>211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40000</v>
      </c>
      <c r="AX25" s="130">
        <v>40000</v>
      </c>
      <c r="AY25" s="130">
        <v>40000</v>
      </c>
      <c r="AZ25" s="130">
        <v>80000</v>
      </c>
      <c r="BA25" s="130">
        <v>70000</v>
      </c>
      <c r="BB25" s="130">
        <v>40000</v>
      </c>
      <c r="BC25" s="130">
        <v>40000</v>
      </c>
      <c r="BD25" s="130">
        <v>30000</v>
      </c>
      <c r="BE25" s="130">
        <v>30000</v>
      </c>
      <c r="BF25" s="130">
        <v>30000</v>
      </c>
      <c r="BG25" s="130">
        <v>20000</v>
      </c>
      <c r="BH25" s="130">
        <v>148312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40000</v>
      </c>
      <c r="BU25" s="130">
        <v>40000</v>
      </c>
      <c r="BV25" s="130">
        <v>30000</v>
      </c>
      <c r="BW25" s="130"/>
    </row>
    <row r="26" spans="1:75" s="18" customFormat="1" ht="12.75" customHeight="1" x14ac:dyDescent="0.2">
      <c r="A26" s="4"/>
      <c r="B26" s="11" t="s">
        <v>210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48043</v>
      </c>
      <c r="BC26" s="130">
        <v>48000</v>
      </c>
      <c r="BD26" s="130">
        <v>48000</v>
      </c>
      <c r="BE26" s="130">
        <v>48000</v>
      </c>
      <c r="BF26" s="130">
        <v>36000</v>
      </c>
      <c r="BG26" s="130">
        <v>36000</v>
      </c>
      <c r="BH26" s="130">
        <v>20000</v>
      </c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>
        <v>0</v>
      </c>
      <c r="BU26" s="130">
        <v>48043</v>
      </c>
      <c r="BV26" s="130">
        <v>36000</v>
      </c>
      <c r="BW26" s="130">
        <v>20000</v>
      </c>
    </row>
    <row r="27" spans="1:75" s="18" customFormat="1" ht="12.75" customHeight="1" x14ac:dyDescent="0.2">
      <c r="A27" s="4"/>
      <c r="B27" s="37" t="s">
        <v>209</v>
      </c>
      <c r="C27" s="36">
        <v>137426</v>
      </c>
      <c r="D27" s="36">
        <v>140538</v>
      </c>
      <c r="E27" s="36">
        <v>138792</v>
      </c>
      <c r="F27" s="36">
        <v>130863</v>
      </c>
      <c r="G27" s="36">
        <v>126296</v>
      </c>
      <c r="H27" s="36">
        <v>124477</v>
      </c>
      <c r="I27" s="36">
        <v>149167</v>
      </c>
      <c r="J27" s="36">
        <v>167161</v>
      </c>
      <c r="K27" s="36">
        <v>138677</v>
      </c>
      <c r="L27" s="36">
        <v>123543</v>
      </c>
      <c r="M27" s="36">
        <v>114097</v>
      </c>
      <c r="N27" s="36">
        <v>101111</v>
      </c>
      <c r="O27" s="36">
        <v>96200</v>
      </c>
      <c r="P27" s="36">
        <v>105070</v>
      </c>
      <c r="Q27" s="36">
        <v>98829</v>
      </c>
      <c r="R27" s="36">
        <v>84538</v>
      </c>
      <c r="S27" s="36">
        <v>79767</v>
      </c>
      <c r="T27" s="36">
        <v>73758</v>
      </c>
      <c r="U27" s="36">
        <v>66310</v>
      </c>
      <c r="V27" s="36">
        <v>68626</v>
      </c>
      <c r="W27" s="36">
        <v>59421</v>
      </c>
      <c r="X27" s="36">
        <v>52414</v>
      </c>
      <c r="Y27" s="36">
        <v>61896</v>
      </c>
      <c r="Z27" s="36">
        <v>55330</v>
      </c>
      <c r="AA27" s="36">
        <v>70493</v>
      </c>
      <c r="AB27" s="36">
        <v>60625</v>
      </c>
      <c r="AC27" s="36">
        <v>75648</v>
      </c>
      <c r="AD27" s="36">
        <v>68182</v>
      </c>
      <c r="AE27" s="36">
        <v>55562</v>
      </c>
      <c r="AF27" s="36">
        <v>44111</v>
      </c>
      <c r="AG27" s="36">
        <v>35461</v>
      </c>
      <c r="AH27" s="36">
        <v>30024</v>
      </c>
      <c r="AI27" s="36">
        <v>27550</v>
      </c>
      <c r="AJ27" s="36">
        <v>44088</v>
      </c>
      <c r="AK27" s="36">
        <v>37089</v>
      </c>
      <c r="AL27" s="36">
        <v>34232</v>
      </c>
      <c r="AM27" s="36">
        <v>21875</v>
      </c>
      <c r="AN27" s="36">
        <v>19602</v>
      </c>
      <c r="AO27" s="36">
        <v>17651</v>
      </c>
      <c r="AP27" s="36">
        <v>15714</v>
      </c>
      <c r="AQ27" s="36">
        <v>13818</v>
      </c>
      <c r="AR27" s="36">
        <v>11961</v>
      </c>
      <c r="AS27" s="36">
        <v>10114</v>
      </c>
      <c r="AT27" s="36">
        <v>4978</v>
      </c>
      <c r="AU27" s="36">
        <v>3485</v>
      </c>
      <c r="AV27" s="36">
        <v>1991</v>
      </c>
      <c r="AW27" s="36">
        <v>40498</v>
      </c>
      <c r="AX27" s="36">
        <v>40000</v>
      </c>
      <c r="AY27" s="36">
        <v>40000</v>
      </c>
      <c r="AZ27" s="36">
        <v>80000</v>
      </c>
      <c r="BA27" s="36">
        <v>70000</v>
      </c>
      <c r="BB27" s="36">
        <v>88043</v>
      </c>
      <c r="BC27" s="36">
        <v>88000</v>
      </c>
      <c r="BD27" s="36">
        <v>78000</v>
      </c>
      <c r="BE27" s="36">
        <v>78000</v>
      </c>
      <c r="BF27" s="36">
        <v>66000</v>
      </c>
      <c r="BG27" s="36">
        <v>56000</v>
      </c>
      <c r="BH27" s="130">
        <v>36000</v>
      </c>
      <c r="BI27" s="36">
        <v>130863</v>
      </c>
      <c r="BJ27" s="36">
        <v>167161</v>
      </c>
      <c r="BK27" s="36">
        <v>101111</v>
      </c>
      <c r="BL27" s="36">
        <v>84538</v>
      </c>
      <c r="BM27" s="36">
        <v>68626</v>
      </c>
      <c r="BN27" s="36">
        <v>55330</v>
      </c>
      <c r="BO27" s="36">
        <v>68182</v>
      </c>
      <c r="BP27" s="36">
        <v>30024</v>
      </c>
      <c r="BQ27" s="36">
        <v>34232</v>
      </c>
      <c r="BR27" s="36">
        <v>15714</v>
      </c>
      <c r="BS27" s="36">
        <v>4978</v>
      </c>
      <c r="BT27" s="36">
        <v>40000</v>
      </c>
      <c r="BU27" s="36">
        <v>88043</v>
      </c>
      <c r="BV27" s="36">
        <v>66000</v>
      </c>
      <c r="BW27" s="130">
        <v>36000</v>
      </c>
    </row>
    <row r="28" spans="1:75" s="18" customFormat="1" ht="12.75" customHeight="1" x14ac:dyDescent="0.2">
      <c r="A28" s="4"/>
      <c r="B28" s="11" t="s">
        <v>208</v>
      </c>
      <c r="C28" s="130">
        <v>164721</v>
      </c>
      <c r="D28" s="130">
        <v>162762</v>
      </c>
      <c r="E28" s="130">
        <v>171037</v>
      </c>
      <c r="F28" s="130">
        <v>164482</v>
      </c>
      <c r="G28" s="130">
        <v>158214</v>
      </c>
      <c r="H28" s="130">
        <v>154321</v>
      </c>
      <c r="I28" s="130">
        <v>179506</v>
      </c>
      <c r="J28" s="130">
        <v>210166</v>
      </c>
      <c r="K28" s="130">
        <v>203675</v>
      </c>
      <c r="L28" s="130">
        <v>187980</v>
      </c>
      <c r="M28" s="130">
        <v>135722</v>
      </c>
      <c r="N28" s="130">
        <v>133753</v>
      </c>
      <c r="O28" s="130">
        <v>127924</v>
      </c>
      <c r="P28" s="130">
        <v>124332</v>
      </c>
      <c r="Q28" s="130">
        <v>118903</v>
      </c>
      <c r="R28" s="130">
        <v>115806</v>
      </c>
      <c r="S28" s="130">
        <v>117869</v>
      </c>
      <c r="T28" s="130">
        <v>106204</v>
      </c>
      <c r="U28" s="130">
        <v>101206</v>
      </c>
      <c r="V28" s="130">
        <v>106395</v>
      </c>
      <c r="W28" s="130">
        <v>99098</v>
      </c>
      <c r="X28" s="130">
        <v>97489</v>
      </c>
      <c r="Y28" s="130">
        <v>114485</v>
      </c>
      <c r="Z28" s="130">
        <v>104004</v>
      </c>
      <c r="AA28" s="130">
        <v>116420</v>
      </c>
      <c r="AB28" s="130">
        <v>94071</v>
      </c>
      <c r="AC28" s="130">
        <v>117372</v>
      </c>
      <c r="AD28" s="130">
        <v>118227</v>
      </c>
      <c r="AE28" s="130">
        <v>108076</v>
      </c>
      <c r="AF28" s="130">
        <v>99316</v>
      </c>
      <c r="AG28" s="130">
        <v>93601</v>
      </c>
      <c r="AH28" s="130">
        <v>79511</v>
      </c>
      <c r="AI28" s="130">
        <v>66828</v>
      </c>
      <c r="AJ28" s="130">
        <v>85584</v>
      </c>
      <c r="AK28" s="130">
        <v>68137</v>
      </c>
      <c r="AL28" s="130">
        <v>65522</v>
      </c>
      <c r="AM28" s="130">
        <v>63554</v>
      </c>
      <c r="AN28" s="130">
        <v>61047</v>
      </c>
      <c r="AO28" s="130">
        <v>42742</v>
      </c>
      <c r="AP28" s="130">
        <v>40066</v>
      </c>
      <c r="AQ28" s="130">
        <v>52085</v>
      </c>
      <c r="AR28" s="130">
        <v>51624</v>
      </c>
      <c r="AS28" s="130">
        <v>50866</v>
      </c>
      <c r="AT28" s="130">
        <v>10971</v>
      </c>
      <c r="AU28" s="130">
        <v>9475</v>
      </c>
      <c r="AV28" s="130">
        <v>7978</v>
      </c>
      <c r="AW28" s="130">
        <v>57358</v>
      </c>
      <c r="AX28" s="130">
        <v>57125</v>
      </c>
      <c r="AY28" s="130">
        <v>57221</v>
      </c>
      <c r="AZ28" s="130">
        <v>159703</v>
      </c>
      <c r="BA28" s="130">
        <v>146211</v>
      </c>
      <c r="BB28" s="130">
        <v>166791</v>
      </c>
      <c r="BC28" s="130">
        <v>171310</v>
      </c>
      <c r="BD28" s="130">
        <v>152439</v>
      </c>
      <c r="BE28" s="130">
        <v>207044</v>
      </c>
      <c r="BF28" s="130">
        <v>195486</v>
      </c>
      <c r="BG28" s="130">
        <v>146295</v>
      </c>
      <c r="BH28" s="36">
        <v>204312</v>
      </c>
      <c r="BI28" s="130">
        <v>164482</v>
      </c>
      <c r="BJ28" s="130">
        <v>210166</v>
      </c>
      <c r="BK28" s="130">
        <v>133753</v>
      </c>
      <c r="BL28" s="130">
        <v>115806</v>
      </c>
      <c r="BM28" s="130">
        <v>106395</v>
      </c>
      <c r="BN28" s="130">
        <v>104004</v>
      </c>
      <c r="BO28" s="130">
        <v>118227</v>
      </c>
      <c r="BP28" s="130">
        <v>79511</v>
      </c>
      <c r="BQ28" s="130">
        <v>65522</v>
      </c>
      <c r="BR28" s="130">
        <v>40066</v>
      </c>
      <c r="BS28" s="130">
        <v>10971</v>
      </c>
      <c r="BT28" s="130">
        <v>57125</v>
      </c>
      <c r="BU28" s="130">
        <v>166791</v>
      </c>
      <c r="BV28" s="130">
        <v>195486</v>
      </c>
      <c r="BW28" s="36">
        <v>56000</v>
      </c>
    </row>
    <row r="29" spans="1:75" s="18" customFormat="1" ht="12.75" customHeight="1" x14ac:dyDescent="0.2">
      <c r="A29" s="4"/>
      <c r="B29" s="11" t="s">
        <v>1</v>
      </c>
      <c r="C29" s="130">
        <v>-64809</v>
      </c>
      <c r="D29" s="130">
        <v>-68514</v>
      </c>
      <c r="E29" s="130">
        <v>-101852</v>
      </c>
      <c r="F29" s="130">
        <v>-116025</v>
      </c>
      <c r="G29" s="130">
        <v>-108323</v>
      </c>
      <c r="H29" s="130">
        <v>-102845</v>
      </c>
      <c r="I29" s="130">
        <v>-138199</v>
      </c>
      <c r="J29" s="130">
        <v>-167711</v>
      </c>
      <c r="K29" s="130">
        <v>-149074</v>
      </c>
      <c r="L29" s="130">
        <v>-125470</v>
      </c>
      <c r="M29" s="130">
        <v>-97538</v>
      </c>
      <c r="N29" s="130">
        <v>-111171</v>
      </c>
      <c r="O29" s="130">
        <v>107349</v>
      </c>
      <c r="P29" s="130">
        <v>92560</v>
      </c>
      <c r="Q29" s="130">
        <v>153580</v>
      </c>
      <c r="R29" s="130">
        <v>117999</v>
      </c>
      <c r="S29" s="130">
        <v>138683</v>
      </c>
      <c r="T29" s="130">
        <v>131958</v>
      </c>
      <c r="U29" s="130">
        <v>217697</v>
      </c>
      <c r="V29" s="130">
        <v>178611</v>
      </c>
      <c r="W29" s="130">
        <v>140840</v>
      </c>
      <c r="X29" s="130">
        <v>89897</v>
      </c>
      <c r="Y29" s="130">
        <v>121236</v>
      </c>
      <c r="Z29" s="130">
        <v>109666</v>
      </c>
      <c r="AA29" s="130">
        <v>123249</v>
      </c>
      <c r="AB29" s="130">
        <v>111395</v>
      </c>
      <c r="AC29" s="130">
        <v>187808</v>
      </c>
      <c r="AD29" s="130">
        <v>178598</v>
      </c>
      <c r="AE29" s="130">
        <v>141900</v>
      </c>
      <c r="AF29" s="130">
        <v>101749</v>
      </c>
      <c r="AG29" s="130">
        <v>118919</v>
      </c>
      <c r="AH29" s="130">
        <v>115082</v>
      </c>
      <c r="AI29" s="130">
        <v>92411</v>
      </c>
      <c r="AJ29" s="130">
        <v>109569</v>
      </c>
      <c r="AK29" s="130">
        <v>70973</v>
      </c>
      <c r="AL29" s="130">
        <v>72743</v>
      </c>
      <c r="AM29" s="130">
        <v>55574</v>
      </c>
      <c r="AN29" s="130">
        <v>64847</v>
      </c>
      <c r="AO29" s="130">
        <v>66198</v>
      </c>
      <c r="AP29" s="130">
        <v>84890</v>
      </c>
      <c r="AQ29" s="130">
        <v>81275</v>
      </c>
      <c r="AR29" s="130">
        <v>143546</v>
      </c>
      <c r="AS29" s="130">
        <v>221922</v>
      </c>
      <c r="AT29" s="130">
        <v>281514</v>
      </c>
      <c r="AU29" s="130">
        <v>245454</v>
      </c>
      <c r="AV29" s="130">
        <v>395454</v>
      </c>
      <c r="AW29" s="130">
        <v>438852</v>
      </c>
      <c r="AX29" s="130">
        <v>131818</v>
      </c>
      <c r="AY29" s="130">
        <v>160701</v>
      </c>
      <c r="AZ29" s="130">
        <v>270482</v>
      </c>
      <c r="BA29" s="130">
        <v>298654</v>
      </c>
      <c r="BB29" s="130">
        <v>337877</v>
      </c>
      <c r="BC29" s="130">
        <v>318573</v>
      </c>
      <c r="BD29" s="130">
        <v>266530</v>
      </c>
      <c r="BE29" s="130">
        <v>320036</v>
      </c>
      <c r="BF29" s="130">
        <v>355235</v>
      </c>
      <c r="BG29" s="130">
        <v>319722</v>
      </c>
      <c r="BH29" s="130">
        <v>288330</v>
      </c>
      <c r="BI29" s="130">
        <v>-116025</v>
      </c>
      <c r="BJ29" s="130">
        <v>-167711</v>
      </c>
      <c r="BK29" s="130">
        <v>-111171</v>
      </c>
      <c r="BL29" s="130">
        <v>117999</v>
      </c>
      <c r="BM29" s="130">
        <v>178611</v>
      </c>
      <c r="BN29" s="130">
        <v>109666</v>
      </c>
      <c r="BO29" s="130">
        <v>178598</v>
      </c>
      <c r="BP29" s="130">
        <v>115082</v>
      </c>
      <c r="BQ29" s="130">
        <v>72743</v>
      </c>
      <c r="BR29" s="130">
        <v>84890</v>
      </c>
      <c r="BS29" s="130">
        <v>281514</v>
      </c>
      <c r="BT29" s="130">
        <v>131818</v>
      </c>
      <c r="BU29" s="130">
        <v>337877</v>
      </c>
      <c r="BV29" s="130">
        <v>355235</v>
      </c>
      <c r="BW29" s="130">
        <v>288330</v>
      </c>
    </row>
    <row r="30" spans="1:75" s="18" customFormat="1" ht="12.75" customHeight="1" x14ac:dyDescent="0.2">
      <c r="A30" s="4"/>
      <c r="B30" s="37" t="s">
        <v>2</v>
      </c>
      <c r="C30" s="36">
        <v>99912</v>
      </c>
      <c r="D30" s="36">
        <v>94248</v>
      </c>
      <c r="E30" s="36">
        <v>69185</v>
      </c>
      <c r="F30" s="36">
        <v>48457</v>
      </c>
      <c r="G30" s="36">
        <v>49891</v>
      </c>
      <c r="H30" s="36">
        <v>51476</v>
      </c>
      <c r="I30" s="36">
        <v>41307</v>
      </c>
      <c r="J30" s="36">
        <v>42455</v>
      </c>
      <c r="K30" s="36">
        <v>54601</v>
      </c>
      <c r="L30" s="36">
        <v>62510</v>
      </c>
      <c r="M30" s="36">
        <v>38184</v>
      </c>
      <c r="N30" s="36">
        <v>22582</v>
      </c>
      <c r="O30" s="36">
        <v>20575</v>
      </c>
      <c r="P30" s="36">
        <v>31772</v>
      </c>
      <c r="Q30" s="36">
        <v>-34677</v>
      </c>
      <c r="R30" s="36">
        <v>-2193</v>
      </c>
      <c r="S30" s="36">
        <v>-20814</v>
      </c>
      <c r="T30" s="36">
        <v>-25754</v>
      </c>
      <c r="U30" s="36">
        <v>-116491</v>
      </c>
      <c r="V30" s="36">
        <v>-72216</v>
      </c>
      <c r="W30" s="36">
        <v>-41742</v>
      </c>
      <c r="X30" s="36">
        <v>7592</v>
      </c>
      <c r="Y30" s="36">
        <v>-6751</v>
      </c>
      <c r="Z30" s="36">
        <v>-5662</v>
      </c>
      <c r="AA30" s="36">
        <v>-6829</v>
      </c>
      <c r="AB30" s="36">
        <v>-17324</v>
      </c>
      <c r="AC30" s="36">
        <v>-70436</v>
      </c>
      <c r="AD30" s="36">
        <v>-60371</v>
      </c>
      <c r="AE30" s="36">
        <v>-33824</v>
      </c>
      <c r="AF30" s="36">
        <v>-2433</v>
      </c>
      <c r="AG30" s="36">
        <v>-25318</v>
      </c>
      <c r="AH30" s="36">
        <v>-35571</v>
      </c>
      <c r="AI30" s="36">
        <v>-25583</v>
      </c>
      <c r="AJ30" s="36">
        <v>-23985</v>
      </c>
      <c r="AK30" s="36">
        <v>-2836</v>
      </c>
      <c r="AL30" s="36">
        <v>-7221</v>
      </c>
      <c r="AM30" s="36">
        <v>7980</v>
      </c>
      <c r="AN30" s="36">
        <v>-3800</v>
      </c>
      <c r="AO30" s="36">
        <v>-23456</v>
      </c>
      <c r="AP30" s="36">
        <v>-44824</v>
      </c>
      <c r="AQ30" s="36">
        <v>-29190</v>
      </c>
      <c r="AR30" s="36">
        <v>-91922</v>
      </c>
      <c r="AS30" s="36">
        <v>-171056</v>
      </c>
      <c r="AT30" s="36">
        <v>-270543</v>
      </c>
      <c r="AU30" s="36">
        <v>-235979</v>
      </c>
      <c r="AV30" s="36">
        <v>-387476</v>
      </c>
      <c r="AW30" s="36">
        <v>-381494</v>
      </c>
      <c r="AX30" s="36">
        <v>-74693</v>
      </c>
      <c r="AY30" s="36">
        <v>-103480</v>
      </c>
      <c r="AZ30" s="36">
        <v>-110779</v>
      </c>
      <c r="BA30" s="36">
        <v>-152443</v>
      </c>
      <c r="BB30" s="36">
        <v>-171086</v>
      </c>
      <c r="BC30" s="36">
        <v>-147263</v>
      </c>
      <c r="BD30" s="36">
        <v>-114091</v>
      </c>
      <c r="BE30" s="36">
        <v>-112992</v>
      </c>
      <c r="BF30" s="36">
        <v>-159749</v>
      </c>
      <c r="BG30" s="36">
        <v>-173427</v>
      </c>
      <c r="BH30" s="130">
        <v>513442</v>
      </c>
      <c r="BI30" s="36">
        <v>48457</v>
      </c>
      <c r="BJ30" s="36">
        <v>42455</v>
      </c>
      <c r="BK30" s="36">
        <v>22582</v>
      </c>
      <c r="BL30" s="36">
        <v>-2193</v>
      </c>
      <c r="BM30" s="36">
        <v>-72216</v>
      </c>
      <c r="BN30" s="36">
        <v>-5662</v>
      </c>
      <c r="BO30" s="36">
        <v>-60371</v>
      </c>
      <c r="BP30" s="36">
        <v>-35571</v>
      </c>
      <c r="BQ30" s="36">
        <v>-7221</v>
      </c>
      <c r="BR30" s="36">
        <v>-44824</v>
      </c>
      <c r="BS30" s="36">
        <v>-270543</v>
      </c>
      <c r="BT30" s="36">
        <v>-74693</v>
      </c>
      <c r="BU30" s="36">
        <v>-171086</v>
      </c>
      <c r="BV30" s="36">
        <v>-159749</v>
      </c>
      <c r="BW30" s="130">
        <v>513442</v>
      </c>
    </row>
    <row r="31" spans="1:75" s="18" customFormat="1" ht="15" customHeight="1" thickBot="1" x14ac:dyDescent="0.25">
      <c r="A31" s="4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36">
        <v>-225112</v>
      </c>
      <c r="BI31" s="149"/>
      <c r="BJ31" s="149"/>
      <c r="BK31" s="149">
        <v>0</v>
      </c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36">
        <v>-225112</v>
      </c>
    </row>
    <row r="32" spans="1:75" ht="15.75" thickBot="1" x14ac:dyDescent="0.3"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49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49"/>
    </row>
    <row r="33" spans="1:75" s="18" customFormat="1" x14ac:dyDescent="0.25">
      <c r="A33" s="4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35"/>
      <c r="BI33" s="142"/>
      <c r="BJ33" s="142"/>
      <c r="BK33" s="142"/>
      <c r="BW33" s="135"/>
    </row>
    <row r="34" spans="1:75" s="144" customFormat="1" ht="15" customHeight="1" x14ac:dyDescent="0.2">
      <c r="A34" s="146"/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2"/>
      <c r="BI34" s="145"/>
      <c r="BJ34" s="145"/>
      <c r="BK34" s="145"/>
      <c r="BW34" s="18"/>
    </row>
    <row r="35" spans="1:75" s="4" customFormat="1" ht="3.75" customHeight="1" x14ac:dyDescent="0.2"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5"/>
      <c r="BI35" s="142"/>
      <c r="BJ35" s="142"/>
      <c r="BK35" s="142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44"/>
    </row>
    <row r="36" spans="1:75" s="138" customFormat="1" ht="15" customHeight="1" x14ac:dyDescent="0.2"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42"/>
      <c r="BI36" s="139"/>
      <c r="BJ36" s="139"/>
      <c r="BK36" s="139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8"/>
    </row>
    <row r="37" spans="1:75" s="138" customFormat="1" ht="15" customHeight="1" x14ac:dyDescent="0.2"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</row>
    <row r="38" spans="1:75" s="138" customFormat="1" ht="15" customHeight="1" x14ac:dyDescent="0.2"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1:75" s="138" customFormat="1" ht="15" customHeight="1" x14ac:dyDescent="0.2"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1:75" s="138" customFormat="1" ht="12.75" x14ac:dyDescent="0.2"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W40" s="141"/>
    </row>
    <row r="41" spans="1:75" s="138" customFormat="1" x14ac:dyDescent="0.25">
      <c r="B41" s="137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</row>
    <row r="42" spans="1:75" s="138" customFormat="1" x14ac:dyDescent="0.25">
      <c r="B42" s="137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</row>
    <row r="43" spans="1:75" s="138" customFormat="1" x14ac:dyDescent="0.25">
      <c r="B43" s="137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</row>
    <row r="44" spans="1:75" x14ac:dyDescent="0.25">
      <c r="B44" s="137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BH44" s="139"/>
      <c r="BW44" s="1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4935-3C34-4AD1-B611-1ECC5ED6499A}">
  <sheetPr>
    <tabColor theme="3" tint="-0.249977111117893"/>
  </sheetPr>
  <dimension ref="B1:AR16"/>
  <sheetViews>
    <sheetView showGridLines="0" workbookViewId="0">
      <selection activeCell="AR10" sqref="AR10"/>
    </sheetView>
  </sheetViews>
  <sheetFormatPr defaultColWidth="5.5703125" defaultRowHeight="15" x14ac:dyDescent="0.25"/>
  <cols>
    <col min="1" max="1" width="7.5703125" customWidth="1"/>
    <col min="2" max="2" width="60.7109375" customWidth="1"/>
    <col min="3" max="5" width="5.140625" hidden="1" customWidth="1"/>
    <col min="6" max="9" width="6.140625" hidden="1" customWidth="1"/>
    <col min="10" max="10" width="5.85546875" hidden="1" customWidth="1"/>
    <col min="11" max="13" width="5.140625" hidden="1" customWidth="1"/>
    <col min="14" max="17" width="5.85546875" hidden="1" customWidth="1"/>
    <col min="18" max="21" width="6.85546875" hidden="1" customWidth="1"/>
    <col min="22" max="23" width="5.140625" hidden="1" customWidth="1"/>
    <col min="24" max="34" width="6.140625" hidden="1" customWidth="1"/>
    <col min="35" max="35" width="6.28515625" hidden="1" customWidth="1"/>
    <col min="36" max="38" width="7.28515625" hidden="1" customWidth="1"/>
    <col min="39" max="41" width="6.28515625" bestFit="1" customWidth="1"/>
    <col min="42" max="42" width="6" bestFit="1" customWidth="1"/>
    <col min="43" max="44" width="6.28515625" bestFit="1" customWidth="1"/>
  </cols>
  <sheetData>
    <row r="1" spans="2:44" ht="15" customHeight="1" x14ac:dyDescent="0.25"/>
    <row r="2" spans="2:44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8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2:44" s="157" customFormat="1" ht="15" customHeight="1" x14ac:dyDescent="0.25">
      <c r="B4" s="27" t="s">
        <v>229</v>
      </c>
      <c r="C4" s="26" t="s">
        <v>51</v>
      </c>
      <c r="D4" s="26" t="s">
        <v>50</v>
      </c>
      <c r="E4" s="26" t="s">
        <v>49</v>
      </c>
      <c r="F4" s="26" t="s">
        <v>48</v>
      </c>
      <c r="G4" s="26" t="s">
        <v>47</v>
      </c>
      <c r="H4" s="26" t="s">
        <v>46</v>
      </c>
      <c r="I4" s="26" t="s">
        <v>45</v>
      </c>
      <c r="J4" s="26" t="s">
        <v>44</v>
      </c>
      <c r="K4" s="26" t="s">
        <v>43</v>
      </c>
      <c r="L4" s="26" t="s">
        <v>42</v>
      </c>
      <c r="M4" s="26" t="s">
        <v>41</v>
      </c>
      <c r="N4" s="26" t="s">
        <v>40</v>
      </c>
      <c r="O4" s="26" t="s">
        <v>39</v>
      </c>
      <c r="P4" s="26" t="s">
        <v>38</v>
      </c>
      <c r="Q4" s="26" t="s">
        <v>37</v>
      </c>
      <c r="R4" s="26" t="s">
        <v>36</v>
      </c>
      <c r="S4" s="26" t="s">
        <v>35</v>
      </c>
      <c r="T4" s="26" t="s">
        <v>34</v>
      </c>
      <c r="U4" s="26" t="s">
        <v>33</v>
      </c>
      <c r="V4" s="26" t="s">
        <v>32</v>
      </c>
      <c r="W4" s="26" t="s">
        <v>31</v>
      </c>
      <c r="X4" s="26" t="s">
        <v>30</v>
      </c>
      <c r="Y4" s="26" t="s">
        <v>29</v>
      </c>
      <c r="Z4" s="26" t="s">
        <v>28</v>
      </c>
      <c r="AA4" s="26" t="s">
        <v>27</v>
      </c>
      <c r="AB4" s="26" t="s">
        <v>26</v>
      </c>
      <c r="AC4" s="26" t="s">
        <v>25</v>
      </c>
      <c r="AD4" s="26" t="s">
        <v>24</v>
      </c>
      <c r="AE4" s="26" t="s">
        <v>23</v>
      </c>
      <c r="AF4" s="26" t="s">
        <v>22</v>
      </c>
      <c r="AG4" s="26" t="s">
        <v>21</v>
      </c>
      <c r="AH4" s="26" t="s">
        <v>20</v>
      </c>
      <c r="AI4" s="26" t="s">
        <v>19</v>
      </c>
      <c r="AJ4" s="26" t="s">
        <v>18</v>
      </c>
      <c r="AK4" s="26" t="s">
        <v>17</v>
      </c>
      <c r="AL4" s="26" t="s">
        <v>16</v>
      </c>
      <c r="AM4" s="26" t="s">
        <v>15</v>
      </c>
      <c r="AN4" s="26" t="s">
        <v>14</v>
      </c>
      <c r="AO4" s="26" t="s">
        <v>13</v>
      </c>
      <c r="AP4" s="26" t="s">
        <v>12</v>
      </c>
      <c r="AQ4" s="26" t="s">
        <v>248</v>
      </c>
      <c r="AR4" s="26" t="s">
        <v>250</v>
      </c>
    </row>
    <row r="5" spans="2:44" ht="12.75" customHeight="1" x14ac:dyDescent="0.25">
      <c r="B5" s="16" t="s">
        <v>228</v>
      </c>
      <c r="C5" s="15">
        <v>80.455437684871768</v>
      </c>
      <c r="D5" s="15">
        <v>96.448105932753478</v>
      </c>
      <c r="E5" s="15">
        <v>116.41594473379629</v>
      </c>
      <c r="F5" s="15">
        <v>140.55032660566718</v>
      </c>
      <c r="G5" s="15">
        <v>107.42979107610311</v>
      </c>
      <c r="H5" s="15">
        <v>84.826060961577511</v>
      </c>
      <c r="I5" s="15">
        <v>97.372045983379493</v>
      </c>
      <c r="J5" s="15">
        <v>-4.2248806433924333</v>
      </c>
      <c r="K5" s="15">
        <v>21.690015098137902</v>
      </c>
      <c r="L5" s="15">
        <v>5.9561989895064125</v>
      </c>
      <c r="M5" s="15">
        <v>3.9553711684370279</v>
      </c>
      <c r="N5" s="15">
        <v>-27.856733814811939</v>
      </c>
      <c r="O5" s="15">
        <v>-27.817457988421793</v>
      </c>
      <c r="P5" s="15">
        <v>-23.396404187213424</v>
      </c>
      <c r="Q5" s="15">
        <v>-29.727579684358897</v>
      </c>
      <c r="R5" s="15">
        <v>-36.286635161290327</v>
      </c>
      <c r="S5" s="15">
        <v>-39.312553586645947</v>
      </c>
      <c r="T5" s="15">
        <v>-46.380881005562117</v>
      </c>
      <c r="U5" s="15">
        <v>-34.484117397933247</v>
      </c>
      <c r="V5" s="15">
        <v>11.368795938421226</v>
      </c>
      <c r="W5" s="15">
        <v>27.88187840049406</v>
      </c>
      <c r="X5" s="15">
        <v>37.258226031666879</v>
      </c>
      <c r="Y5" s="15">
        <v>49.54904599476265</v>
      </c>
      <c r="Z5" s="15">
        <v>41.44651862138619</v>
      </c>
      <c r="AA5" s="15">
        <v>42.969138642918715</v>
      </c>
      <c r="AB5" s="15">
        <v>55.957655528023686</v>
      </c>
      <c r="AC5" s="15">
        <v>62.346662351742985</v>
      </c>
      <c r="AD5" s="15">
        <v>61.019720512438894</v>
      </c>
      <c r="AE5" s="15">
        <v>71.808560814141316</v>
      </c>
      <c r="AF5" s="15">
        <v>73.715410676827119</v>
      </c>
      <c r="AG5" s="15">
        <v>88.316939680489398</v>
      </c>
      <c r="AH5" s="15">
        <v>153.07546094817201</v>
      </c>
      <c r="AI5" s="15">
        <v>233.28096451793047</v>
      </c>
      <c r="AJ5" s="15">
        <v>281.11533286205764</v>
      </c>
      <c r="AK5" s="15">
        <v>354.98447242433429</v>
      </c>
      <c r="AL5" s="15">
        <v>381.30231423806003</v>
      </c>
      <c r="AM5" s="15">
        <v>333.38404397471606</v>
      </c>
      <c r="AN5" s="15">
        <v>306.86338409530526</v>
      </c>
      <c r="AO5" s="15">
        <v>259.27541352460355</v>
      </c>
      <c r="AP5" s="15">
        <v>242.1</v>
      </c>
      <c r="AQ5" s="15">
        <v>245.09564229895275</v>
      </c>
      <c r="AR5" s="15">
        <v>247.49540467563199</v>
      </c>
    </row>
    <row r="6" spans="2:44" ht="12.75" customHeight="1" x14ac:dyDescent="0.25">
      <c r="B6" s="11" t="s">
        <v>227</v>
      </c>
      <c r="C6" s="12">
        <v>82.260999999999996</v>
      </c>
      <c r="D6" s="12">
        <v>88.283000000000001</v>
      </c>
      <c r="E6" s="12">
        <v>59.631999999999998</v>
      </c>
      <c r="F6" s="12">
        <v>108.128</v>
      </c>
      <c r="G6" s="12">
        <v>112.773</v>
      </c>
      <c r="H6" s="12">
        <v>122.967</v>
      </c>
      <c r="I6" s="12">
        <v>106.096</v>
      </c>
      <c r="J6" s="12">
        <v>110.60899999999999</v>
      </c>
      <c r="K6" s="12">
        <v>101.24299999999999</v>
      </c>
      <c r="L6" s="12">
        <v>80.415999999999997</v>
      </c>
      <c r="M6" s="12">
        <v>34.195</v>
      </c>
      <c r="N6" s="12">
        <v>23.407</v>
      </c>
      <c r="O6" s="12">
        <v>43.393999999999998</v>
      </c>
      <c r="P6" s="12">
        <v>67.897999999999996</v>
      </c>
      <c r="Q6" s="12">
        <v>51.395000000000003</v>
      </c>
      <c r="R6" s="12">
        <v>25.032</v>
      </c>
      <c r="S6" s="12">
        <v>24.667000000000002</v>
      </c>
      <c r="T6" s="12">
        <v>14.744</v>
      </c>
      <c r="U6" s="12">
        <v>48.828000000000003</v>
      </c>
      <c r="V6" s="12">
        <v>81.236999999999995</v>
      </c>
      <c r="W6" s="12">
        <v>103.822</v>
      </c>
      <c r="X6" s="12">
        <v>88.465999999999994</v>
      </c>
      <c r="Y6" s="12">
        <v>88.102999999999994</v>
      </c>
      <c r="Z6" s="12">
        <v>60.42</v>
      </c>
      <c r="AA6" s="12">
        <v>92.6</v>
      </c>
      <c r="AB6" s="12">
        <v>31.382999999999999</v>
      </c>
      <c r="AC6" s="12">
        <v>-25.783999999999999</v>
      </c>
      <c r="AD6" s="12">
        <v>-109.182</v>
      </c>
      <c r="AE6" s="12">
        <v>-54.823999999999998</v>
      </c>
      <c r="AF6" s="12">
        <v>-81.078000000000003</v>
      </c>
      <c r="AG6" s="12">
        <v>-65.682000000000016</v>
      </c>
      <c r="AH6" s="12">
        <v>31.412000000000035</v>
      </c>
      <c r="AI6" s="12">
        <v>114.66499999999996</v>
      </c>
      <c r="AJ6" s="12">
        <v>97.947999999999979</v>
      </c>
      <c r="AK6" s="12">
        <v>132.83699999999999</v>
      </c>
      <c r="AL6" s="12">
        <v>156.96500000000003</v>
      </c>
      <c r="AM6" s="12">
        <v>199.89200000000005</v>
      </c>
      <c r="AN6" s="12">
        <v>182.09500000000003</v>
      </c>
      <c r="AO6" s="12">
        <v>185.46699999999998</v>
      </c>
      <c r="AP6" s="12">
        <v>186.6</v>
      </c>
      <c r="AQ6" s="12">
        <v>198.71949999999998</v>
      </c>
      <c r="AR6" s="12">
        <v>192.73650000000001</v>
      </c>
    </row>
    <row r="7" spans="2:44" ht="12.75" customHeight="1" x14ac:dyDescent="0.25">
      <c r="B7" s="11" t="s">
        <v>226</v>
      </c>
      <c r="C7" s="12">
        <v>12.602</v>
      </c>
      <c r="D7" s="12">
        <v>12.571</v>
      </c>
      <c r="E7" s="12">
        <v>12.406000000000001</v>
      </c>
      <c r="F7" s="12">
        <v>12.375</v>
      </c>
      <c r="G7" s="12">
        <v>14.989000000000001</v>
      </c>
      <c r="H7" s="12">
        <v>14.911</v>
      </c>
      <c r="I7" s="12">
        <v>14.833</v>
      </c>
      <c r="J7" s="12">
        <v>14.754</v>
      </c>
      <c r="K7" s="12">
        <v>14.677</v>
      </c>
      <c r="L7" s="12">
        <v>14.606999999999999</v>
      </c>
      <c r="M7" s="12">
        <v>14.538</v>
      </c>
      <c r="N7" s="12">
        <v>14.468999999999999</v>
      </c>
      <c r="O7" s="12">
        <v>14.4</v>
      </c>
      <c r="P7" s="12">
        <v>14.33</v>
      </c>
      <c r="Q7" s="12">
        <v>14.260999999999999</v>
      </c>
      <c r="R7" s="12">
        <v>14.192</v>
      </c>
      <c r="S7" s="12">
        <v>14.122999999999999</v>
      </c>
      <c r="T7" s="12">
        <v>14.055</v>
      </c>
      <c r="U7" s="12">
        <v>13.986000000000001</v>
      </c>
      <c r="V7" s="12">
        <v>13.917</v>
      </c>
      <c r="W7" s="12">
        <v>13.849</v>
      </c>
      <c r="X7" s="12">
        <v>13.78</v>
      </c>
      <c r="Y7" s="12">
        <v>13.711</v>
      </c>
      <c r="Z7" s="12">
        <v>13.643000000000001</v>
      </c>
      <c r="AA7" s="12">
        <v>13.574</v>
      </c>
      <c r="AB7" s="12">
        <v>13.505000000000001</v>
      </c>
      <c r="AC7" s="12">
        <v>13.436999999999999</v>
      </c>
      <c r="AD7" s="12">
        <v>26.318000000000001</v>
      </c>
      <c r="AE7" s="12">
        <v>26.251000000000001</v>
      </c>
      <c r="AF7" s="12">
        <v>26.183</v>
      </c>
      <c r="AG7" s="12">
        <v>0.63900000000000001</v>
      </c>
      <c r="AH7" s="12">
        <v>1.5389999999999999</v>
      </c>
      <c r="AI7" s="12">
        <v>1.522</v>
      </c>
      <c r="AJ7" s="12">
        <v>1.5049999999999999</v>
      </c>
      <c r="AK7" s="12">
        <v>1.488</v>
      </c>
      <c r="AL7" s="12">
        <v>1.4710000000000001</v>
      </c>
      <c r="AM7" s="12">
        <v>1.5089999999999999</v>
      </c>
      <c r="AN7" s="12">
        <v>1.5249999999999999</v>
      </c>
      <c r="AO7" s="12">
        <v>1.508</v>
      </c>
      <c r="AP7" s="12">
        <v>1.5</v>
      </c>
      <c r="AQ7" s="12">
        <v>1.5012500000000002</v>
      </c>
      <c r="AR7" s="12">
        <v>1.4862500000000001</v>
      </c>
    </row>
    <row r="8" spans="2:44" ht="12.75" customHeight="1" x14ac:dyDescent="0.25">
      <c r="B8" s="11" t="s">
        <v>185</v>
      </c>
      <c r="C8" s="12">
        <v>216.58099999999999</v>
      </c>
      <c r="D8" s="12">
        <v>220.94800000000001</v>
      </c>
      <c r="E8" s="12">
        <v>222.99199999999999</v>
      </c>
      <c r="F8" s="12">
        <v>241.786</v>
      </c>
      <c r="G8" s="12">
        <v>238.691</v>
      </c>
      <c r="H8" s="12">
        <v>236.66399999999999</v>
      </c>
      <c r="I8" s="12">
        <v>248.52</v>
      </c>
      <c r="J8" s="12">
        <v>244.447</v>
      </c>
      <c r="K8" s="12">
        <v>241.22300000000001</v>
      </c>
      <c r="L8" s="12">
        <v>236.70500000000001</v>
      </c>
      <c r="M8" s="12">
        <v>232.19900000000001</v>
      </c>
      <c r="N8" s="12">
        <v>228.66900000000001</v>
      </c>
      <c r="O8" s="12">
        <v>226.45599999999999</v>
      </c>
      <c r="P8" s="12">
        <v>224.49299999999999</v>
      </c>
      <c r="Q8" s="12">
        <v>223.589</v>
      </c>
      <c r="R8" s="12">
        <v>220.809</v>
      </c>
      <c r="S8" s="12">
        <v>218.39500000000001</v>
      </c>
      <c r="T8" s="12">
        <v>215.733</v>
      </c>
      <c r="U8" s="12">
        <v>211.44200000000001</v>
      </c>
      <c r="V8" s="12">
        <v>207.28800000000001</v>
      </c>
      <c r="W8" s="12">
        <v>200.971</v>
      </c>
      <c r="X8" s="12">
        <v>183.721</v>
      </c>
      <c r="Y8" s="12">
        <v>180.00800000000001</v>
      </c>
      <c r="Z8" s="12">
        <v>178.24</v>
      </c>
      <c r="AA8" s="12">
        <v>175.02500000000001</v>
      </c>
      <c r="AB8" s="12">
        <v>171.511</v>
      </c>
      <c r="AC8" s="12">
        <v>169.50700000000001</v>
      </c>
      <c r="AD8" s="12">
        <v>169.60499999999999</v>
      </c>
      <c r="AE8" s="12">
        <v>175.16900000000001</v>
      </c>
      <c r="AF8" s="12">
        <v>176.16900000000001</v>
      </c>
      <c r="AG8" s="12">
        <v>190.983</v>
      </c>
      <c r="AH8" s="12">
        <v>199.18600000000001</v>
      </c>
      <c r="AI8" s="12">
        <v>197.024</v>
      </c>
      <c r="AJ8" s="12">
        <v>200.04400000000001</v>
      </c>
      <c r="AK8" s="12">
        <v>207.25299999999999</v>
      </c>
      <c r="AL8" s="12">
        <v>224.82900000000001</v>
      </c>
      <c r="AM8" s="12">
        <v>215.22399999999999</v>
      </c>
      <c r="AN8" s="12">
        <v>234.62899999999999</v>
      </c>
      <c r="AO8" s="12">
        <v>244.71600000000001</v>
      </c>
      <c r="AP8" s="12">
        <v>238.1</v>
      </c>
      <c r="AQ8" s="12">
        <v>248.60975000000002</v>
      </c>
      <c r="AR8" s="12">
        <v>254.45650000000001</v>
      </c>
    </row>
    <row r="9" spans="2:44" ht="12.75" customHeight="1" x14ac:dyDescent="0.25">
      <c r="B9" s="11" t="s">
        <v>184</v>
      </c>
      <c r="C9" s="12">
        <v>20.966000000000001</v>
      </c>
      <c r="D9" s="12">
        <v>23.34</v>
      </c>
      <c r="E9" s="12">
        <v>28.122</v>
      </c>
      <c r="F9" s="12">
        <v>29.204000000000001</v>
      </c>
      <c r="G9" s="12">
        <v>33.328000000000003</v>
      </c>
      <c r="H9" s="12">
        <v>36.973999999999997</v>
      </c>
      <c r="I9" s="12">
        <v>38.987000000000002</v>
      </c>
      <c r="J9" s="12">
        <v>45.5</v>
      </c>
      <c r="K9" s="12">
        <v>47.267000000000003</v>
      </c>
      <c r="L9" s="12">
        <v>48.567999999999998</v>
      </c>
      <c r="M9" s="12">
        <v>49.1</v>
      </c>
      <c r="N9" s="12">
        <v>48.896999999999998</v>
      </c>
      <c r="O9" s="12">
        <v>48.680999999999997</v>
      </c>
      <c r="P9" s="12">
        <v>48.938000000000002</v>
      </c>
      <c r="Q9" s="12">
        <v>48.503</v>
      </c>
      <c r="R9" s="12">
        <v>47.43</v>
      </c>
      <c r="S9" s="12">
        <v>46.798000000000002</v>
      </c>
      <c r="T9" s="12">
        <v>45.829000000000001</v>
      </c>
      <c r="U9" s="12">
        <v>45.777999999999999</v>
      </c>
      <c r="V9" s="12">
        <v>44.802</v>
      </c>
      <c r="W9" s="12">
        <v>44.009</v>
      </c>
      <c r="X9" s="12">
        <v>42.728000000000002</v>
      </c>
      <c r="Y9" s="12">
        <v>42.283999999999999</v>
      </c>
      <c r="Z9" s="12">
        <v>41.613</v>
      </c>
      <c r="AA9" s="12">
        <v>40.32</v>
      </c>
      <c r="AB9" s="12">
        <v>39.746000000000002</v>
      </c>
      <c r="AC9" s="12">
        <v>38.875999999999998</v>
      </c>
      <c r="AD9" s="12">
        <v>38.134</v>
      </c>
      <c r="AE9" s="12">
        <v>37.445</v>
      </c>
      <c r="AF9" s="12">
        <v>36.753999999999998</v>
      </c>
      <c r="AG9" s="12">
        <v>35.753</v>
      </c>
      <c r="AH9" s="12">
        <v>34.81</v>
      </c>
      <c r="AI9" s="12">
        <v>33.781999999999996</v>
      </c>
      <c r="AJ9" s="12">
        <v>32.796999999999997</v>
      </c>
      <c r="AK9" s="12">
        <v>32.729999999999997</v>
      </c>
      <c r="AL9" s="12">
        <v>32.465000000000003</v>
      </c>
      <c r="AM9" s="12">
        <v>122.49299999999999</v>
      </c>
      <c r="AN9" s="12">
        <v>122.199</v>
      </c>
      <c r="AO9" s="12">
        <v>121.36799999999999</v>
      </c>
      <c r="AP9" s="12">
        <v>121.9</v>
      </c>
      <c r="AQ9" s="12">
        <v>121.41675000000001</v>
      </c>
      <c r="AR9" s="12">
        <v>120.4295</v>
      </c>
    </row>
    <row r="10" spans="2:44" ht="12.75" customHeight="1" x14ac:dyDescent="0.25">
      <c r="B10" s="11" t="s">
        <v>225</v>
      </c>
      <c r="C10" s="12">
        <v>332.40999999999997</v>
      </c>
      <c r="D10" s="12">
        <v>345.142</v>
      </c>
      <c r="E10" s="12">
        <v>323.15199999999999</v>
      </c>
      <c r="F10" s="12">
        <v>391.49299999999999</v>
      </c>
      <c r="G10" s="12">
        <v>399.78099999999995</v>
      </c>
      <c r="H10" s="12">
        <v>411.51599999999996</v>
      </c>
      <c r="I10" s="12">
        <v>408.43600000000004</v>
      </c>
      <c r="J10" s="12">
        <v>415.31</v>
      </c>
      <c r="K10" s="12">
        <v>404.41</v>
      </c>
      <c r="L10" s="12">
        <v>380.29599999999999</v>
      </c>
      <c r="M10" s="12">
        <v>330.03200000000004</v>
      </c>
      <c r="N10" s="12">
        <v>315.44200000000001</v>
      </c>
      <c r="O10" s="12">
        <v>332.93099999999998</v>
      </c>
      <c r="P10" s="12">
        <v>355.65899999999999</v>
      </c>
      <c r="Q10" s="12">
        <v>337.74799999999999</v>
      </c>
      <c r="R10" s="12">
        <v>307.46300000000002</v>
      </c>
      <c r="S10" s="12">
        <v>303.983</v>
      </c>
      <c r="T10" s="12">
        <v>290.36099999999999</v>
      </c>
      <c r="U10" s="12">
        <v>320.03400000000005</v>
      </c>
      <c r="V10" s="12">
        <v>347.24400000000003</v>
      </c>
      <c r="W10" s="12">
        <v>362.65100000000001</v>
      </c>
      <c r="X10" s="12">
        <v>328.69499999999999</v>
      </c>
      <c r="Y10" s="12">
        <v>324.10599999999999</v>
      </c>
      <c r="Z10" s="12">
        <v>293.916</v>
      </c>
      <c r="AA10" s="12">
        <v>321.51900000000001</v>
      </c>
      <c r="AB10" s="12">
        <v>256.14499999999998</v>
      </c>
      <c r="AC10" s="12">
        <v>196.036</v>
      </c>
      <c r="AD10" s="12">
        <v>124.87499999999999</v>
      </c>
      <c r="AE10" s="12">
        <v>184.041</v>
      </c>
      <c r="AF10" s="12">
        <v>158.02799999999999</v>
      </c>
      <c r="AG10" s="12">
        <v>161.69299999999998</v>
      </c>
      <c r="AH10" s="12">
        <v>266.94700000000006</v>
      </c>
      <c r="AI10" s="12">
        <v>346.99299999999994</v>
      </c>
      <c r="AJ10" s="12">
        <v>332.29399999999998</v>
      </c>
      <c r="AK10" s="12">
        <v>374.30799999999999</v>
      </c>
      <c r="AL10" s="12">
        <v>415.73</v>
      </c>
      <c r="AM10" s="12">
        <v>539.11799999999994</v>
      </c>
      <c r="AN10" s="12">
        <v>540.44799999999998</v>
      </c>
      <c r="AO10" s="12">
        <v>553.05899999999997</v>
      </c>
      <c r="AP10" s="12">
        <v>548.1</v>
      </c>
      <c r="AQ10" s="12">
        <f>SUM(AQ6:AQ9)</f>
        <v>570.24725000000001</v>
      </c>
      <c r="AR10" s="12">
        <f>SUM(AR6:AR9)</f>
        <v>569.10874999999999</v>
      </c>
    </row>
    <row r="11" spans="2:44" ht="12.75" customHeight="1" x14ac:dyDescent="0.25">
      <c r="B11" s="11" t="s">
        <v>224</v>
      </c>
      <c r="C11" s="13"/>
      <c r="D11" s="13"/>
      <c r="E11" s="13"/>
      <c r="F11" s="13">
        <f t="shared" ref="F11:AO11" si="0">F5/AVERAGE(F10,E10,D10,C10)</f>
        <v>0.40382309861511601</v>
      </c>
      <c r="G11" s="13">
        <f t="shared" si="0"/>
        <v>0.29441530939593941</v>
      </c>
      <c r="H11" s="13">
        <f t="shared" si="0"/>
        <v>0.22235723497112606</v>
      </c>
      <c r="I11" s="13">
        <f t="shared" si="0"/>
        <v>0.24173404844107407</v>
      </c>
      <c r="J11" s="13">
        <f t="shared" si="0"/>
        <v>-1.0335827604270794E-2</v>
      </c>
      <c r="K11" s="13">
        <f t="shared" si="0"/>
        <v>5.2913058460808994E-2</v>
      </c>
      <c r="L11" s="13">
        <f t="shared" si="0"/>
        <v>1.4812251753876179E-2</v>
      </c>
      <c r="M11" s="13">
        <f t="shared" si="0"/>
        <v>1.0340515247723021E-2</v>
      </c>
      <c r="N11" s="13">
        <f t="shared" si="0"/>
        <v>-7.7911126752749832E-2</v>
      </c>
      <c r="O11" s="13">
        <f t="shared" si="0"/>
        <v>-8.189427398205136E-2</v>
      </c>
      <c r="P11" s="13">
        <f t="shared" si="0"/>
        <v>-7.0150769939713323E-2</v>
      </c>
      <c r="Q11" s="13">
        <f t="shared" si="0"/>
        <v>-8.8621322972048763E-2</v>
      </c>
      <c r="R11" s="13">
        <f t="shared" si="0"/>
        <v>-0.10882173625987783</v>
      </c>
      <c r="S11" s="13">
        <f t="shared" si="0"/>
        <v>-0.12051182343649727</v>
      </c>
      <c r="T11" s="13">
        <f t="shared" si="0"/>
        <v>-0.14966945720218019</v>
      </c>
      <c r="U11" s="13">
        <f t="shared" si="0"/>
        <v>-0.11289232362617804</v>
      </c>
      <c r="V11" s="13">
        <f t="shared" si="0"/>
        <v>3.6045014872667806E-2</v>
      </c>
      <c r="W11" s="13">
        <f t="shared" si="0"/>
        <v>8.4471982369006993E-2</v>
      </c>
      <c r="X11" s="13">
        <f t="shared" si="0"/>
        <v>0.10969400226013046</v>
      </c>
      <c r="Y11" s="13">
        <f t="shared" si="0"/>
        <v>0.14544416654855566</v>
      </c>
      <c r="Z11" s="13">
        <f t="shared" si="0"/>
        <v>0.12661533998504987</v>
      </c>
      <c r="AA11" s="13">
        <f t="shared" si="0"/>
        <v>0.13552410952825411</v>
      </c>
      <c r="AB11" s="13">
        <f t="shared" si="0"/>
        <v>0.18719849702354527</v>
      </c>
      <c r="AC11" s="13">
        <f t="shared" si="0"/>
        <v>0.23359208686172925</v>
      </c>
      <c r="AD11" s="13">
        <f t="shared" si="0"/>
        <v>0.27162883682470085</v>
      </c>
      <c r="AE11" s="13">
        <f t="shared" si="0"/>
        <v>0.37739505379283489</v>
      </c>
      <c r="AF11" s="13">
        <f t="shared" si="0"/>
        <v>0.44475194230189219</v>
      </c>
      <c r="AG11" s="13">
        <f t="shared" si="0"/>
        <v>0.56195826641123192</v>
      </c>
      <c r="AH11" s="13">
        <f t="shared" si="0"/>
        <v>0.79446567224813514</v>
      </c>
      <c r="AI11" s="13">
        <f t="shared" si="0"/>
        <v>0.9994246927650634</v>
      </c>
      <c r="AJ11" s="13">
        <f t="shared" si="0"/>
        <v>1.0149236650503424</v>
      </c>
      <c r="AK11" s="13">
        <f t="shared" si="0"/>
        <v>1.0752690105254792</v>
      </c>
      <c r="AL11" s="13">
        <f t="shared" si="0"/>
        <v>1.0380339659042352</v>
      </c>
      <c r="AM11" s="13">
        <f t="shared" si="0"/>
        <v>0.80263394980219949</v>
      </c>
      <c r="AN11" s="13">
        <f t="shared" si="0"/>
        <v>0.65653129560121881</v>
      </c>
      <c r="AO11" s="13">
        <f t="shared" si="0"/>
        <v>0.50630952842569488</v>
      </c>
      <c r="AP11" s="13">
        <v>0.4417077175697865</v>
      </c>
      <c r="AQ11" s="13">
        <f>+AQ5/SUM(AQ6:AQ9)</f>
        <v>0.4298059171683033</v>
      </c>
      <c r="AR11" s="13">
        <f>+AR5/SUM(AR6:AR9)</f>
        <v>0.43488244500832574</v>
      </c>
    </row>
    <row r="12" spans="2:44" ht="1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2:44" x14ac:dyDescent="0.25">
      <c r="B13" s="4"/>
    </row>
    <row r="15" spans="2:44" x14ac:dyDescent="0.25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</row>
    <row r="16" spans="2:44" x14ac:dyDescent="0.25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</row>
  </sheetData>
  <dataConsolidate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AQ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8D60-DB53-462C-89DB-D2438A477E48}">
  <sheetPr>
    <tabColor theme="3" tint="-0.249977111117893"/>
  </sheetPr>
  <dimension ref="A1:AJ19"/>
  <sheetViews>
    <sheetView showGridLines="0" workbookViewId="0">
      <pane xSplit="2" ySplit="4" topLeftCell="AG5" activePane="bottomRight" state="frozen"/>
      <selection activeCell="B6" sqref="B6"/>
      <selection pane="topRight" activeCell="B6" sqref="B6"/>
      <selection pane="bottomLeft" activeCell="B6" sqref="B6"/>
      <selection pane="bottomRight" activeCell="AB14" sqref="AB14"/>
    </sheetView>
  </sheetViews>
  <sheetFormatPr defaultRowHeight="15" outlineLevelCol="1" x14ac:dyDescent="0.25"/>
  <cols>
    <col min="1" max="1" width="7.5703125" style="28" customWidth="1"/>
    <col min="2" max="2" width="60.7109375" customWidth="1"/>
    <col min="3" max="26" width="13.7109375" customWidth="1" outlineLevel="1"/>
    <col min="27" max="27" width="13.7109375" customWidth="1"/>
    <col min="28" max="28" width="8.7109375" style="109" customWidth="1"/>
    <col min="29" max="35" width="13.7109375" customWidth="1"/>
    <col min="36" max="36" width="10.28515625" bestFit="1" customWidth="1"/>
  </cols>
  <sheetData>
    <row r="1" spans="1:36" ht="15" customHeight="1" x14ac:dyDescent="0.25"/>
    <row r="2" spans="1:36" ht="15" customHeight="1" thickBot="1" x14ac:dyDescent="0.3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8.25" customHeight="1" x14ac:dyDescent="0.25">
      <c r="A3" s="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x14ac:dyDescent="0.25">
      <c r="A4" s="4"/>
      <c r="B4" s="27" t="s">
        <v>10</v>
      </c>
      <c r="C4" s="25" t="s">
        <v>35</v>
      </c>
      <c r="D4" s="25" t="s">
        <v>34</v>
      </c>
      <c r="E4" s="25" t="s">
        <v>33</v>
      </c>
      <c r="F4" s="25" t="s">
        <v>32</v>
      </c>
      <c r="G4" s="25" t="s">
        <v>31</v>
      </c>
      <c r="H4" s="25" t="s">
        <v>30</v>
      </c>
      <c r="I4" s="25" t="s">
        <v>29</v>
      </c>
      <c r="J4" s="25" t="s">
        <v>28</v>
      </c>
      <c r="K4" s="25" t="s">
        <v>27</v>
      </c>
      <c r="L4" s="25" t="s">
        <v>26</v>
      </c>
      <c r="M4" s="25" t="s">
        <v>25</v>
      </c>
      <c r="N4" s="25" t="s">
        <v>24</v>
      </c>
      <c r="O4" s="25" t="s">
        <v>23</v>
      </c>
      <c r="P4" s="25" t="s">
        <v>22</v>
      </c>
      <c r="Q4" s="25" t="s">
        <v>21</v>
      </c>
      <c r="R4" s="25" t="s">
        <v>20</v>
      </c>
      <c r="S4" s="25" t="s">
        <v>19</v>
      </c>
      <c r="T4" s="25" t="s">
        <v>18</v>
      </c>
      <c r="U4" s="25" t="s">
        <v>17</v>
      </c>
      <c r="V4" s="25" t="s">
        <v>16</v>
      </c>
      <c r="W4" s="25" t="s">
        <v>15</v>
      </c>
      <c r="X4" s="25" t="s">
        <v>14</v>
      </c>
      <c r="Y4" s="25" t="s">
        <v>13</v>
      </c>
      <c r="Z4" s="25" t="s">
        <v>12</v>
      </c>
      <c r="AA4" s="25" t="s">
        <v>248</v>
      </c>
      <c r="AB4" s="26" t="s">
        <v>250</v>
      </c>
      <c r="AC4" s="181">
        <v>2018</v>
      </c>
      <c r="AD4" s="181">
        <v>2019</v>
      </c>
      <c r="AE4" s="181">
        <v>2020</v>
      </c>
      <c r="AF4" s="181">
        <v>2021</v>
      </c>
      <c r="AG4" s="181">
        <v>2022</v>
      </c>
      <c r="AH4" s="181">
        <v>2023</v>
      </c>
      <c r="AI4" s="181">
        <v>2024</v>
      </c>
      <c r="AJ4" s="25">
        <v>2024</v>
      </c>
    </row>
    <row r="5" spans="1:36" ht="12.75" customHeight="1" x14ac:dyDescent="0.25">
      <c r="A5" s="4"/>
      <c r="B5" s="11" t="s">
        <v>234</v>
      </c>
      <c r="C5" s="182">
        <v>42111.337618854785</v>
      </c>
      <c r="D5" s="182">
        <v>37647.773889079093</v>
      </c>
      <c r="E5" s="182">
        <v>67703.462104650098</v>
      </c>
      <c r="F5" s="182">
        <v>82146</v>
      </c>
      <c r="G5" s="130">
        <v>50929.175335409316</v>
      </c>
      <c r="H5" s="130">
        <v>38252.181126482486</v>
      </c>
      <c r="I5" s="130">
        <v>53431.567724478424</v>
      </c>
      <c r="J5" s="130">
        <v>57785.033506528503</v>
      </c>
      <c r="K5" s="130">
        <v>37606.247079776418</v>
      </c>
      <c r="L5" s="130">
        <v>28424.514408904368</v>
      </c>
      <c r="M5" s="130">
        <v>59291.148753207497</v>
      </c>
      <c r="N5" s="130">
        <v>85823</v>
      </c>
      <c r="O5" s="130">
        <v>82380.384287659297</v>
      </c>
      <c r="P5" s="130">
        <v>84812.184171508678</v>
      </c>
      <c r="Q5" s="130">
        <v>117535.86271105266</v>
      </c>
      <c r="R5" s="130">
        <v>149349.57662016505</v>
      </c>
      <c r="S5" s="130">
        <v>122585.51071741107</v>
      </c>
      <c r="T5" s="130">
        <v>131633.7995799999</v>
      </c>
      <c r="U5" s="130">
        <v>248841</v>
      </c>
      <c r="V5" s="130">
        <v>153044.21314128101</v>
      </c>
      <c r="W5" s="130">
        <v>107507</v>
      </c>
      <c r="X5" s="130">
        <v>82638</v>
      </c>
      <c r="Y5" s="130">
        <v>145655</v>
      </c>
      <c r="Z5" s="130">
        <v>151208</v>
      </c>
      <c r="AA5" s="130">
        <v>131952</v>
      </c>
      <c r="AB5" s="130">
        <v>103595</v>
      </c>
      <c r="AC5" s="130">
        <v>229608.75600208924</v>
      </c>
      <c r="AD5" s="130">
        <v>200398.18197289921</v>
      </c>
      <c r="AE5" s="130">
        <v>211145.25096747099</v>
      </c>
      <c r="AF5" s="130">
        <v>434078.00779038575</v>
      </c>
      <c r="AG5" s="130">
        <v>656103.60157618474</v>
      </c>
      <c r="AH5" s="130">
        <v>487008</v>
      </c>
      <c r="AI5" s="130">
        <v>131952</v>
      </c>
      <c r="AJ5" s="130">
        <v>235547</v>
      </c>
    </row>
    <row r="6" spans="1:36" ht="12.75" customHeight="1" x14ac:dyDescent="0.25">
      <c r="A6" s="4"/>
      <c r="B6" s="11" t="s">
        <v>233</v>
      </c>
      <c r="C6" s="182">
        <v>8937.0665700000027</v>
      </c>
      <c r="D6" s="182">
        <v>17396.352110000003</v>
      </c>
      <c r="E6" s="182">
        <v>18122.268199999995</v>
      </c>
      <c r="F6" s="182">
        <v>15787.358100000019</v>
      </c>
      <c r="G6" s="130">
        <v>12725.111499999994</v>
      </c>
      <c r="H6" s="130">
        <v>15752.667270000004</v>
      </c>
      <c r="I6" s="130">
        <v>10864.494110000014</v>
      </c>
      <c r="J6" s="130">
        <v>22845.522680000024</v>
      </c>
      <c r="K6" s="130">
        <v>15064.859140000006</v>
      </c>
      <c r="L6" s="130">
        <v>13364.750139999987</v>
      </c>
      <c r="M6" s="130">
        <v>53820.695320000043</v>
      </c>
      <c r="N6" s="130">
        <v>23533.826710000067</v>
      </c>
      <c r="O6" s="130">
        <v>23137.603279999985</v>
      </c>
      <c r="P6" s="130">
        <v>27662.087610000013</v>
      </c>
      <c r="Q6" s="130">
        <v>35719.885439999896</v>
      </c>
      <c r="R6" s="130">
        <v>40074.365989999977</v>
      </c>
      <c r="S6" s="130">
        <v>37788.708109999992</v>
      </c>
      <c r="T6" s="130">
        <v>40547.291890000008</v>
      </c>
      <c r="U6" s="130">
        <v>47098</v>
      </c>
      <c r="V6" s="130">
        <v>45184.227520000015</v>
      </c>
      <c r="W6" s="130">
        <v>22753</v>
      </c>
      <c r="X6" s="130">
        <v>24961</v>
      </c>
      <c r="Y6" s="130">
        <v>31310</v>
      </c>
      <c r="Z6" s="130">
        <v>32239</v>
      </c>
      <c r="AA6" s="130">
        <v>38786</v>
      </c>
      <c r="AB6" s="130">
        <v>30985</v>
      </c>
      <c r="AC6" s="130">
        <v>60243.044980000021</v>
      </c>
      <c r="AD6" s="130">
        <v>62187.795560000035</v>
      </c>
      <c r="AE6" s="130">
        <v>105784.1313100001</v>
      </c>
      <c r="AF6" s="130">
        <v>126593.94231999987</v>
      </c>
      <c r="AG6" s="130">
        <v>170618.22752000001</v>
      </c>
      <c r="AH6" s="130">
        <v>111263</v>
      </c>
      <c r="AI6" s="130">
        <v>38786</v>
      </c>
      <c r="AJ6" s="130">
        <v>69771</v>
      </c>
    </row>
    <row r="7" spans="1:36" ht="12.75" customHeight="1" x14ac:dyDescent="0.25">
      <c r="A7" s="4"/>
      <c r="B7" s="11" t="s">
        <v>232</v>
      </c>
      <c r="C7" s="182">
        <v>10675.56984</v>
      </c>
      <c r="D7" s="182">
        <v>10414.372999999989</v>
      </c>
      <c r="E7" s="182">
        <v>12420.52242000003</v>
      </c>
      <c r="F7" s="182">
        <v>2186.8238299999939</v>
      </c>
      <c r="G7" s="130">
        <v>5768.4298700000008</v>
      </c>
      <c r="H7" s="130">
        <v>7688.4691499999981</v>
      </c>
      <c r="I7" s="130">
        <v>7672.5142400000022</v>
      </c>
      <c r="J7" s="130">
        <v>14491.671920000023</v>
      </c>
      <c r="K7" s="130">
        <v>13125.858800000002</v>
      </c>
      <c r="L7" s="130">
        <v>3066.5497199999918</v>
      </c>
      <c r="M7" s="130">
        <v>608.6582200000048</v>
      </c>
      <c r="N7" s="130">
        <v>18762.878009999989</v>
      </c>
      <c r="O7" s="130">
        <v>10384.817379999999</v>
      </c>
      <c r="P7" s="130">
        <v>1959.0441700000065</v>
      </c>
      <c r="Q7" s="130">
        <v>958.82207000000017</v>
      </c>
      <c r="R7" s="130">
        <v>4208.8729100000073</v>
      </c>
      <c r="S7" s="130">
        <v>17.182170000000113</v>
      </c>
      <c r="T7" s="130">
        <v>5937.81783</v>
      </c>
      <c r="U7" s="130">
        <v>13681</v>
      </c>
      <c r="V7" s="130">
        <v>29961.293609999993</v>
      </c>
      <c r="W7" s="130">
        <v>31785</v>
      </c>
      <c r="X7" s="130">
        <v>27964</v>
      </c>
      <c r="Y7" s="130">
        <v>3205</v>
      </c>
      <c r="Z7" s="130">
        <v>31663</v>
      </c>
      <c r="AA7" s="130">
        <v>46567</v>
      </c>
      <c r="AB7" s="130">
        <v>37469</v>
      </c>
      <c r="AC7" s="130">
        <v>35697.289090000013</v>
      </c>
      <c r="AD7" s="130">
        <v>35621.085180000024</v>
      </c>
      <c r="AE7" s="130">
        <v>35563.944749999988</v>
      </c>
      <c r="AF7" s="130">
        <v>17511.556530000013</v>
      </c>
      <c r="AG7" s="130">
        <v>49597.293609999993</v>
      </c>
      <c r="AH7" s="130">
        <v>94617</v>
      </c>
      <c r="AI7" s="130">
        <v>46567</v>
      </c>
      <c r="AJ7" s="130">
        <v>84036</v>
      </c>
    </row>
    <row r="8" spans="1:36" ht="12.75" customHeight="1" x14ac:dyDescent="0.25">
      <c r="A8" s="4"/>
      <c r="B8" s="11" t="s">
        <v>247</v>
      </c>
      <c r="C8" s="182">
        <v>35357.103529276603</v>
      </c>
      <c r="D8" s="182">
        <v>31609.450430920922</v>
      </c>
      <c r="E8" s="182">
        <v>56844.509205349445</v>
      </c>
      <c r="F8" s="182">
        <v>68937.726634145103</v>
      </c>
      <c r="G8" s="130">
        <v>54227.290174590693</v>
      </c>
      <c r="H8" s="130">
        <v>40729.348395998255</v>
      </c>
      <c r="I8" s="130">
        <v>56891.734617664006</v>
      </c>
      <c r="J8" s="130">
        <v>61411.067123708388</v>
      </c>
      <c r="K8" s="130">
        <v>40041.584403086621</v>
      </c>
      <c r="L8" s="130">
        <v>30265.253281095618</v>
      </c>
      <c r="M8" s="130">
        <v>63130.775376792459</v>
      </c>
      <c r="N8" s="130">
        <v>85128.006034418082</v>
      </c>
      <c r="O8" s="130">
        <v>88431.661657733566</v>
      </c>
      <c r="P8" s="130">
        <v>91015.975646112463</v>
      </c>
      <c r="Q8" s="130">
        <v>128357.67887400754</v>
      </c>
      <c r="R8" s="130">
        <v>170250.70340823117</v>
      </c>
      <c r="S8" s="130">
        <v>234523.36735509644</v>
      </c>
      <c r="T8" s="130">
        <v>136418.25333999997</v>
      </c>
      <c r="U8" s="130">
        <v>148902.62448219417</v>
      </c>
      <c r="V8" s="130">
        <v>207316</v>
      </c>
      <c r="W8" s="130">
        <v>110104</v>
      </c>
      <c r="X8" s="130">
        <v>85218</v>
      </c>
      <c r="Y8" s="130">
        <v>154194</v>
      </c>
      <c r="Z8" s="130">
        <v>198780</v>
      </c>
      <c r="AA8" s="130">
        <v>106042</v>
      </c>
      <c r="AB8" s="130">
        <v>98192</v>
      </c>
      <c r="AC8" s="130">
        <v>192748.78979969205</v>
      </c>
      <c r="AD8" s="130">
        <v>213259.44031196137</v>
      </c>
      <c r="AE8" s="130">
        <v>218565.61909539279</v>
      </c>
      <c r="AF8" s="130">
        <v>478056.01958608499</v>
      </c>
      <c r="AG8" s="130">
        <v>727160.91618601012</v>
      </c>
      <c r="AH8" s="130">
        <v>548296</v>
      </c>
      <c r="AI8" s="130">
        <v>106042</v>
      </c>
      <c r="AJ8" s="130">
        <v>204234</v>
      </c>
    </row>
    <row r="9" spans="1:36" ht="12.75" customHeight="1" x14ac:dyDescent="0.25">
      <c r="A9" s="4"/>
      <c r="B9" s="161" t="s">
        <v>231</v>
      </c>
      <c r="C9" s="183">
        <v>11243.281651868612</v>
      </c>
      <c r="D9" s="183">
        <v>10950.800230000012</v>
      </c>
      <c r="E9" s="183">
        <v>11010.718649999944</v>
      </c>
      <c r="F9" s="183">
        <v>24797.550326351513</v>
      </c>
      <c r="G9" s="160">
        <v>13880.553719999976</v>
      </c>
      <c r="H9" s="160">
        <v>14509.268987519421</v>
      </c>
      <c r="I9" s="160">
        <v>20661.230847857525</v>
      </c>
      <c r="J9" s="160">
        <v>22947.660319763127</v>
      </c>
      <c r="K9" s="160">
        <v>20229.624287136947</v>
      </c>
      <c r="L9" s="160">
        <v>18871.51706999998</v>
      </c>
      <c r="M9" s="160">
        <v>24793.792669999952</v>
      </c>
      <c r="N9" s="160">
        <v>36289.52000999984</v>
      </c>
      <c r="O9" s="160">
        <v>31845.923614607364</v>
      </c>
      <c r="P9" s="160">
        <v>37204.07656237889</v>
      </c>
      <c r="Q9" s="160">
        <v>47894.624060000424</v>
      </c>
      <c r="R9" s="160">
        <v>52994.53471536591</v>
      </c>
      <c r="S9" s="160">
        <v>42680.563080000094</v>
      </c>
      <c r="T9" s="160">
        <v>45536.640049999885</v>
      </c>
      <c r="U9" s="160">
        <v>57230.79687000002</v>
      </c>
      <c r="V9" s="160">
        <v>66472.825559844379</v>
      </c>
      <c r="W9" s="174">
        <v>50955</v>
      </c>
      <c r="X9" s="174">
        <v>60416</v>
      </c>
      <c r="Y9" s="174">
        <v>71264</v>
      </c>
      <c r="Z9" s="174">
        <v>88315</v>
      </c>
      <c r="AA9" s="130">
        <v>56964</v>
      </c>
      <c r="AB9" s="160">
        <v>57593</v>
      </c>
      <c r="AC9" s="160">
        <v>58002.350858220081</v>
      </c>
      <c r="AD9" s="160">
        <v>71998.713875140049</v>
      </c>
      <c r="AE9" s="160">
        <v>100184.45403713672</v>
      </c>
      <c r="AF9" s="160">
        <v>169939.15895235259</v>
      </c>
      <c r="AG9" s="160">
        <v>211920.82555984438</v>
      </c>
      <c r="AH9" s="130">
        <v>270950</v>
      </c>
      <c r="AI9" s="130">
        <v>56964</v>
      </c>
      <c r="AJ9" s="130">
        <v>114557</v>
      </c>
    </row>
    <row r="10" spans="1:36" s="158" customFormat="1" ht="12.75" customHeight="1" x14ac:dyDescent="0.25">
      <c r="A10" s="159"/>
      <c r="B10" s="37" t="s">
        <v>230</v>
      </c>
      <c r="C10" s="36">
        <f t="shared" ref="C10:M10" si="0">SUM(C5:C9)</f>
        <v>108324.35921000001</v>
      </c>
      <c r="D10" s="36">
        <f t="shared" si="0"/>
        <v>108018.74966000002</v>
      </c>
      <c r="E10" s="36">
        <f t="shared" si="0"/>
        <v>166101.48057999951</v>
      </c>
      <c r="F10" s="36">
        <f t="shared" si="0"/>
        <v>193855.45889049661</v>
      </c>
      <c r="G10" s="36">
        <f t="shared" si="0"/>
        <v>137530.56059999997</v>
      </c>
      <c r="H10" s="36">
        <f t="shared" si="0"/>
        <v>116931.93493000016</v>
      </c>
      <c r="I10" s="36">
        <f t="shared" si="0"/>
        <v>149521.54153999995</v>
      </c>
      <c r="J10" s="36">
        <f t="shared" si="0"/>
        <v>179480.95555000007</v>
      </c>
      <c r="K10" s="36">
        <f t="shared" si="0"/>
        <v>126068.17371</v>
      </c>
      <c r="L10" s="36">
        <f t="shared" si="0"/>
        <v>93992.584619999951</v>
      </c>
      <c r="M10" s="36">
        <f t="shared" si="0"/>
        <v>201645.07033999992</v>
      </c>
      <c r="N10" s="36">
        <f>ROUNDDOWN(SUM(N5:N9),0)</f>
        <v>249537</v>
      </c>
      <c r="O10" s="36">
        <f t="shared" ref="O10:T10" si="1">SUM(O5:O9)</f>
        <v>236180.3902200002</v>
      </c>
      <c r="P10" s="36">
        <f t="shared" si="1"/>
        <v>242653.36816000007</v>
      </c>
      <c r="Q10" s="36">
        <f t="shared" si="1"/>
        <v>330466.87315506052</v>
      </c>
      <c r="R10" s="36">
        <f t="shared" si="1"/>
        <v>416878.05364376213</v>
      </c>
      <c r="S10" s="36">
        <f t="shared" si="1"/>
        <v>437595.33143250761</v>
      </c>
      <c r="T10" s="36">
        <f t="shared" si="1"/>
        <v>360073.80268999975</v>
      </c>
      <c r="U10" s="36">
        <f>ROUNDUP(SUM(U5:U9),0)</f>
        <v>515754</v>
      </c>
      <c r="V10" s="36">
        <f>ROUNDDOWN(SUM(V5:V9),0)</f>
        <v>501978</v>
      </c>
      <c r="W10" s="36">
        <f>SUM(W5:W9)</f>
        <v>323104</v>
      </c>
      <c r="X10" s="36">
        <f>SUM(X5:X9)</f>
        <v>281197</v>
      </c>
      <c r="Y10" s="36">
        <f>SUM(Y5:Y9)</f>
        <v>405628</v>
      </c>
      <c r="Z10" s="36">
        <f>SUM(Z5:Z9)</f>
        <v>502205</v>
      </c>
      <c r="AA10" s="36">
        <f>SUM(AA5:AA9)</f>
        <v>380311</v>
      </c>
      <c r="AB10" s="36">
        <v>327834</v>
      </c>
      <c r="AC10" s="36">
        <v>576300.23073000147</v>
      </c>
      <c r="AD10" s="36">
        <v>583465.2169000007</v>
      </c>
      <c r="AE10" s="36">
        <v>671243.40016000054</v>
      </c>
      <c r="AF10" s="36">
        <v>1226178.6851788233</v>
      </c>
      <c r="AG10" s="36">
        <v>1815400.8644520394</v>
      </c>
      <c r="AH10" s="36">
        <v>1512134</v>
      </c>
      <c r="AI10" s="36">
        <f>SUM(AI5:AI9)</f>
        <v>380311</v>
      </c>
      <c r="AJ10" s="36">
        <v>708145</v>
      </c>
    </row>
    <row r="11" spans="1:36" ht="15.75" thickBot="1" x14ac:dyDescent="0.3">
      <c r="A11" s="4"/>
      <c r="B11" s="149"/>
      <c r="C11" s="149"/>
      <c r="D11" s="149"/>
      <c r="E11" s="149"/>
      <c r="F11" s="149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49"/>
      <c r="AC11" s="184"/>
      <c r="AD11" s="184"/>
      <c r="AE11" s="184"/>
      <c r="AF11" s="184"/>
      <c r="AG11" s="184"/>
      <c r="AH11" s="184"/>
      <c r="AI11" s="184"/>
      <c r="AJ11" s="149"/>
    </row>
    <row r="12" spans="1:36" s="134" customFormat="1" x14ac:dyDescent="0.25">
      <c r="A12" s="146"/>
      <c r="B12" s="96"/>
      <c r="C12" s="96"/>
      <c r="D12" s="96"/>
      <c r="E12" s="96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96"/>
      <c r="AC12" s="178"/>
      <c r="AD12" s="178"/>
      <c r="AE12" s="178"/>
      <c r="AF12" s="178"/>
      <c r="AG12" s="178"/>
      <c r="AH12" s="178"/>
      <c r="AI12" s="178"/>
      <c r="AJ12" s="96"/>
    </row>
    <row r="13" spans="1:36" x14ac:dyDescent="0.25">
      <c r="F13" s="178"/>
      <c r="J13" s="178"/>
      <c r="N13" s="178"/>
      <c r="R13" s="178"/>
    </row>
    <row r="14" spans="1:36" x14ac:dyDescent="0.25">
      <c r="F14" s="178"/>
      <c r="J14" s="178"/>
      <c r="N14" s="178"/>
      <c r="R14" s="178"/>
    </row>
    <row r="15" spans="1:36" x14ac:dyDescent="0.25">
      <c r="F15" s="178"/>
      <c r="J15" s="178"/>
      <c r="N15" s="178"/>
      <c r="R15" s="178"/>
    </row>
    <row r="16" spans="1:36" x14ac:dyDescent="0.25">
      <c r="F16" s="178"/>
      <c r="J16" s="178"/>
      <c r="N16" s="178"/>
      <c r="R16" s="178"/>
    </row>
    <row r="17" spans="6:18" x14ac:dyDescent="0.25">
      <c r="F17" s="178"/>
      <c r="J17" s="178"/>
      <c r="N17" s="178"/>
      <c r="R17" s="178"/>
    </row>
    <row r="18" spans="6:18" x14ac:dyDescent="0.25">
      <c r="R18" s="178"/>
    </row>
    <row r="19" spans="6:18" x14ac:dyDescent="0.25">
      <c r="R19" s="178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C4FC-DC1A-4DE5-93B7-0C52F7EA9B60}">
  <sheetPr>
    <tabColor theme="3" tint="-0.249977111117893"/>
  </sheetPr>
  <dimension ref="B1:BH11"/>
  <sheetViews>
    <sheetView showGridLines="0" zoomScaleNormal="100" workbookViewId="0">
      <pane xSplit="42" ySplit="4" topLeftCell="AQ5" activePane="bottomRight" state="frozen"/>
      <selection activeCell="B6" sqref="B6"/>
      <selection pane="topRight" activeCell="B6" sqref="B6"/>
      <selection pane="bottomLeft" activeCell="B6" sqref="B6"/>
      <selection pane="bottomRight" activeCell="BJ15" sqref="BJ15"/>
    </sheetView>
  </sheetViews>
  <sheetFormatPr defaultRowHeight="15" x14ac:dyDescent="0.25"/>
  <cols>
    <col min="1" max="1" width="7.5703125" customWidth="1"/>
    <col min="2" max="2" width="60.7109375" customWidth="1"/>
    <col min="3" max="37" width="8.7109375" hidden="1" customWidth="1"/>
    <col min="38" max="38" width="8.7109375" style="109" hidden="1" customWidth="1"/>
    <col min="39" max="41" width="8.7109375" hidden="1" customWidth="1"/>
    <col min="42" max="42" width="8.7109375" style="109" hidden="1" customWidth="1"/>
    <col min="43" max="45" width="8.7109375" customWidth="1"/>
    <col min="46" max="47" width="7.28515625" style="109" customWidth="1"/>
    <col min="48" max="48" width="8.7109375" customWidth="1"/>
    <col min="49" max="56" width="8.7109375" hidden="1" customWidth="1"/>
    <col min="57" max="60" width="8.7109375" customWidth="1"/>
  </cols>
  <sheetData>
    <row r="1" spans="2:60" ht="15" customHeight="1" x14ac:dyDescent="0.25"/>
    <row r="2" spans="2:60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2:60" ht="8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2:60" x14ac:dyDescent="0.25">
      <c r="B4" s="27" t="s">
        <v>239</v>
      </c>
      <c r="C4" s="26" t="s">
        <v>55</v>
      </c>
      <c r="D4" s="26" t="s">
        <v>54</v>
      </c>
      <c r="E4" s="26" t="s">
        <v>53</v>
      </c>
      <c r="F4" s="26" t="s">
        <v>52</v>
      </c>
      <c r="G4" s="26" t="s">
        <v>51</v>
      </c>
      <c r="H4" s="26" t="s">
        <v>50</v>
      </c>
      <c r="I4" s="26" t="s">
        <v>49</v>
      </c>
      <c r="J4" s="26" t="s">
        <v>48</v>
      </c>
      <c r="K4" s="26" t="s">
        <v>47</v>
      </c>
      <c r="L4" s="26" t="s">
        <v>46</v>
      </c>
      <c r="M4" s="26" t="s">
        <v>45</v>
      </c>
      <c r="N4" s="26" t="s">
        <v>44</v>
      </c>
      <c r="O4" s="26" t="s">
        <v>43</v>
      </c>
      <c r="P4" s="26" t="s">
        <v>42</v>
      </c>
      <c r="Q4" s="26" t="s">
        <v>41</v>
      </c>
      <c r="R4" s="26" t="s">
        <v>40</v>
      </c>
      <c r="S4" s="26" t="s">
        <v>39</v>
      </c>
      <c r="T4" s="26" t="s">
        <v>38</v>
      </c>
      <c r="U4" s="26" t="s">
        <v>37</v>
      </c>
      <c r="V4" s="26" t="s">
        <v>36</v>
      </c>
      <c r="W4" s="26" t="s">
        <v>35</v>
      </c>
      <c r="X4" s="26" t="s">
        <v>34</v>
      </c>
      <c r="Y4" s="26" t="s">
        <v>33</v>
      </c>
      <c r="Z4" s="26" t="s">
        <v>32</v>
      </c>
      <c r="AA4" s="26" t="s">
        <v>31</v>
      </c>
      <c r="AB4" s="26" t="s">
        <v>30</v>
      </c>
      <c r="AC4" s="26" t="s">
        <v>29</v>
      </c>
      <c r="AD4" s="26" t="s">
        <v>28</v>
      </c>
      <c r="AE4" s="26" t="s">
        <v>27</v>
      </c>
      <c r="AF4" s="26" t="s">
        <v>26</v>
      </c>
      <c r="AG4" s="26" t="s">
        <v>25</v>
      </c>
      <c r="AH4" s="26" t="s">
        <v>24</v>
      </c>
      <c r="AI4" s="26" t="s">
        <v>23</v>
      </c>
      <c r="AJ4" s="26" t="s">
        <v>22</v>
      </c>
      <c r="AK4" s="26" t="s">
        <v>21</v>
      </c>
      <c r="AL4" s="26" t="s">
        <v>20</v>
      </c>
      <c r="AM4" s="26" t="s">
        <v>19</v>
      </c>
      <c r="AN4" s="26" t="s">
        <v>18</v>
      </c>
      <c r="AO4" s="26" t="s">
        <v>17</v>
      </c>
      <c r="AP4" s="26" t="s">
        <v>16</v>
      </c>
      <c r="AQ4" s="26" t="s">
        <v>15</v>
      </c>
      <c r="AR4" s="26" t="s">
        <v>14</v>
      </c>
      <c r="AS4" s="26" t="s">
        <v>13</v>
      </c>
      <c r="AT4" s="26" t="s">
        <v>12</v>
      </c>
      <c r="AU4" s="26" t="s">
        <v>248</v>
      </c>
      <c r="AV4" s="26" t="s">
        <v>250</v>
      </c>
      <c r="AW4" s="25">
        <v>2013</v>
      </c>
      <c r="AX4" s="25">
        <v>2014</v>
      </c>
      <c r="AY4" s="25">
        <v>2015</v>
      </c>
      <c r="AZ4" s="25">
        <v>2016</v>
      </c>
      <c r="BA4" s="25">
        <v>2017</v>
      </c>
      <c r="BB4" s="25">
        <v>2018</v>
      </c>
      <c r="BC4" s="25">
        <v>2019</v>
      </c>
      <c r="BD4" s="25">
        <v>2020</v>
      </c>
      <c r="BE4" s="25">
        <v>2021</v>
      </c>
      <c r="BF4" s="25">
        <v>2022</v>
      </c>
      <c r="BG4" s="25">
        <v>2023</v>
      </c>
      <c r="BH4" s="26">
        <v>2024</v>
      </c>
    </row>
    <row r="5" spans="2:60" ht="12.75" customHeight="1" x14ac:dyDescent="0.25">
      <c r="B5" s="11" t="s">
        <v>238</v>
      </c>
      <c r="C5" s="165">
        <v>3</v>
      </c>
      <c r="D5" s="165">
        <v>1.8</v>
      </c>
      <c r="E5" s="165">
        <v>4.9000000000000004</v>
      </c>
      <c r="F5" s="165">
        <v>4.0999999999999996</v>
      </c>
      <c r="G5" s="165">
        <v>8.8000000000000007</v>
      </c>
      <c r="H5" s="165">
        <v>6.8</v>
      </c>
      <c r="I5" s="165">
        <v>3.03</v>
      </c>
      <c r="J5" s="165">
        <v>20.2</v>
      </c>
      <c r="K5" s="165">
        <v>0.5</v>
      </c>
      <c r="L5" s="165">
        <v>4.0999999999999996</v>
      </c>
      <c r="M5" s="165">
        <v>15.3</v>
      </c>
      <c r="N5" s="165">
        <v>5.2</v>
      </c>
      <c r="O5" s="165">
        <v>1.4</v>
      </c>
      <c r="P5" s="165">
        <v>0.5</v>
      </c>
      <c r="Q5" s="165">
        <v>0.4</v>
      </c>
      <c r="R5" s="165">
        <v>0.4</v>
      </c>
      <c r="S5" s="165">
        <v>0.58099999999999996</v>
      </c>
      <c r="T5" s="165">
        <v>2.12</v>
      </c>
      <c r="U5" s="165">
        <v>3.5</v>
      </c>
      <c r="V5" s="165">
        <v>1.8</v>
      </c>
      <c r="W5" s="165">
        <v>1.8</v>
      </c>
      <c r="X5" s="165">
        <v>0.8</v>
      </c>
      <c r="Y5" s="165">
        <v>0.4</v>
      </c>
      <c r="Z5" s="165">
        <v>0.3</v>
      </c>
      <c r="AA5" s="165">
        <v>0.3</v>
      </c>
      <c r="AB5" s="165">
        <v>0.19</v>
      </c>
      <c r="AC5" s="165">
        <v>1</v>
      </c>
      <c r="AD5" s="165">
        <v>2.8</v>
      </c>
      <c r="AE5" s="165">
        <v>0.56999999999999995</v>
      </c>
      <c r="AF5" s="165">
        <v>0.6</v>
      </c>
      <c r="AG5" s="165">
        <v>0.7</v>
      </c>
      <c r="AH5" s="165">
        <v>3.16</v>
      </c>
      <c r="AI5" s="165">
        <v>8.5</v>
      </c>
      <c r="AJ5" s="165">
        <v>3.2</v>
      </c>
      <c r="AK5" s="165">
        <v>2.4</v>
      </c>
      <c r="AL5" s="165">
        <v>12.3</v>
      </c>
      <c r="AM5" s="165">
        <v>4.2</v>
      </c>
      <c r="AN5" s="165">
        <v>7.3</v>
      </c>
      <c r="AO5" s="165">
        <v>7.6</v>
      </c>
      <c r="AP5" s="165">
        <v>19.3</v>
      </c>
      <c r="AQ5" s="165">
        <v>27</v>
      </c>
      <c r="AR5" s="165">
        <v>5.2</v>
      </c>
      <c r="AS5" s="165">
        <v>3.6</v>
      </c>
      <c r="AT5" s="165">
        <v>2.2000000000000002</v>
      </c>
      <c r="AU5" s="165">
        <v>2.1</v>
      </c>
      <c r="AV5" s="165">
        <v>4.9000000000000004</v>
      </c>
      <c r="AW5" s="165">
        <v>13.799999999999999</v>
      </c>
      <c r="AX5" s="165">
        <v>38.83</v>
      </c>
      <c r="AY5" s="165">
        <v>25.099999999999998</v>
      </c>
      <c r="AZ5" s="165">
        <v>2.6999999999999997</v>
      </c>
      <c r="BA5" s="165">
        <v>8.0010000000000012</v>
      </c>
      <c r="BB5" s="165">
        <v>3.3</v>
      </c>
      <c r="BC5" s="165">
        <v>4.29</v>
      </c>
      <c r="BD5" s="165">
        <v>5.03</v>
      </c>
      <c r="BE5" s="165">
        <v>26.4</v>
      </c>
      <c r="BF5" s="165">
        <v>38.400000000000006</v>
      </c>
      <c r="BG5" s="165">
        <v>38.000000000000007</v>
      </c>
      <c r="BH5" s="165">
        <v>7</v>
      </c>
    </row>
    <row r="6" spans="2:60" ht="12.75" customHeight="1" x14ac:dyDescent="0.25">
      <c r="B6" s="11" t="s">
        <v>237</v>
      </c>
      <c r="C6" s="165">
        <v>0.5</v>
      </c>
      <c r="D6" s="165">
        <v>0.9</v>
      </c>
      <c r="E6" s="165">
        <v>0.1</v>
      </c>
      <c r="F6" s="165">
        <v>0</v>
      </c>
      <c r="G6" s="165">
        <v>0</v>
      </c>
      <c r="H6" s="165">
        <v>0.2</v>
      </c>
      <c r="I6" s="165">
        <v>0.27</v>
      </c>
      <c r="J6" s="165">
        <v>0.5</v>
      </c>
      <c r="K6" s="165">
        <v>0.1</v>
      </c>
      <c r="L6" s="165">
        <v>0.2</v>
      </c>
      <c r="M6" s="165">
        <v>0.6</v>
      </c>
      <c r="N6" s="165">
        <v>0.4</v>
      </c>
      <c r="O6" s="165">
        <v>0.2</v>
      </c>
      <c r="P6" s="165">
        <v>0.1</v>
      </c>
      <c r="Q6" s="165">
        <v>0.1</v>
      </c>
      <c r="R6" s="165">
        <v>0.1</v>
      </c>
      <c r="S6" s="165">
        <v>3.6999999999999998E-2</v>
      </c>
      <c r="T6" s="165">
        <v>0.06</v>
      </c>
      <c r="U6" s="165">
        <v>0.14000000000000001</v>
      </c>
      <c r="V6" s="165">
        <v>0.06</v>
      </c>
      <c r="W6" s="165">
        <v>0.1</v>
      </c>
      <c r="X6" s="165">
        <v>0.1</v>
      </c>
      <c r="Y6" s="165">
        <v>0.3</v>
      </c>
      <c r="Z6" s="165">
        <v>0.3</v>
      </c>
      <c r="AA6" s="165">
        <v>0.3</v>
      </c>
      <c r="AB6" s="165">
        <v>0.37</v>
      </c>
      <c r="AC6" s="165">
        <v>0.71</v>
      </c>
      <c r="AD6" s="165">
        <v>0.9</v>
      </c>
      <c r="AE6" s="165">
        <v>0.31</v>
      </c>
      <c r="AF6" s="165">
        <v>1</v>
      </c>
      <c r="AG6" s="165">
        <v>0.6</v>
      </c>
      <c r="AH6" s="165">
        <v>0.76</v>
      </c>
      <c r="AI6" s="165">
        <v>0.7</v>
      </c>
      <c r="AJ6" s="165">
        <v>0.5</v>
      </c>
      <c r="AK6" s="165">
        <v>0.2</v>
      </c>
      <c r="AL6" s="165">
        <v>0.1</v>
      </c>
      <c r="AM6" s="165">
        <v>0.1</v>
      </c>
      <c r="AN6" s="165">
        <v>0.3</v>
      </c>
      <c r="AO6" s="165">
        <v>0.4</v>
      </c>
      <c r="AP6" s="165">
        <v>0.38529561000000023</v>
      </c>
      <c r="AQ6" s="165">
        <v>0.4</v>
      </c>
      <c r="AR6" s="165">
        <v>0.8</v>
      </c>
      <c r="AS6" s="165">
        <v>1.8</v>
      </c>
      <c r="AT6" s="165">
        <v>0.5</v>
      </c>
      <c r="AU6" s="165">
        <v>2.1</v>
      </c>
      <c r="AV6" s="165">
        <v>1.9</v>
      </c>
      <c r="AW6" s="165">
        <v>1.5</v>
      </c>
      <c r="AX6" s="165">
        <v>0.97</v>
      </c>
      <c r="AY6" s="165">
        <v>1.3</v>
      </c>
      <c r="AZ6" s="165">
        <v>0.5</v>
      </c>
      <c r="BA6" s="165">
        <v>0.29700000000000004</v>
      </c>
      <c r="BB6" s="165">
        <v>0.8</v>
      </c>
      <c r="BC6" s="165">
        <v>2.2799999999999998</v>
      </c>
      <c r="BD6" s="165">
        <v>2.67</v>
      </c>
      <c r="BE6" s="165">
        <v>1.5</v>
      </c>
      <c r="BF6" s="165">
        <v>1.1852956100000003</v>
      </c>
      <c r="BG6" s="165">
        <v>3.5</v>
      </c>
      <c r="BH6" s="165">
        <v>4</v>
      </c>
    </row>
    <row r="7" spans="2:60" ht="12.75" customHeight="1" x14ac:dyDescent="0.25">
      <c r="B7" s="11" t="s">
        <v>236</v>
      </c>
      <c r="C7" s="165">
        <v>1.3</v>
      </c>
      <c r="D7" s="165">
        <v>3.2</v>
      </c>
      <c r="E7" s="165">
        <v>3</v>
      </c>
      <c r="F7" s="165">
        <v>2.4</v>
      </c>
      <c r="G7" s="165">
        <v>6.5</v>
      </c>
      <c r="H7" s="165">
        <v>3</v>
      </c>
      <c r="I7" s="165">
        <v>4.0999999999999996</v>
      </c>
      <c r="J7" s="165">
        <v>3</v>
      </c>
      <c r="K7" s="165">
        <v>6.9</v>
      </c>
      <c r="L7" s="165">
        <v>2</v>
      </c>
      <c r="M7" s="165">
        <v>3.2</v>
      </c>
      <c r="N7" s="165">
        <v>4.5999999999999996</v>
      </c>
      <c r="O7" s="165">
        <v>3.2</v>
      </c>
      <c r="P7" s="165">
        <v>1.9</v>
      </c>
      <c r="Q7" s="165">
        <v>2</v>
      </c>
      <c r="R7" s="165">
        <v>2.1</v>
      </c>
      <c r="S7" s="165">
        <v>3.4</v>
      </c>
      <c r="T7" s="165">
        <v>3</v>
      </c>
      <c r="U7" s="165">
        <v>1.5</v>
      </c>
      <c r="V7" s="165">
        <v>0.8</v>
      </c>
      <c r="W7" s="165">
        <v>1.1000000000000001</v>
      </c>
      <c r="X7" s="165">
        <v>0.9</v>
      </c>
      <c r="Y7" s="165">
        <v>1.4</v>
      </c>
      <c r="Z7" s="165">
        <v>0.6</v>
      </c>
      <c r="AA7" s="165">
        <v>3.3</v>
      </c>
      <c r="AB7" s="165">
        <v>0.5</v>
      </c>
      <c r="AC7" s="165">
        <v>0.72</v>
      </c>
      <c r="AD7" s="165">
        <v>0.68</v>
      </c>
      <c r="AE7" s="165">
        <v>0.1</v>
      </c>
      <c r="AF7" s="165">
        <v>0.1</v>
      </c>
      <c r="AG7" s="165">
        <v>1.4</v>
      </c>
      <c r="AH7" s="165">
        <v>0.37</v>
      </c>
      <c r="AI7" s="165">
        <v>0.8</v>
      </c>
      <c r="AJ7" s="165">
        <v>0.6</v>
      </c>
      <c r="AK7" s="165">
        <v>1</v>
      </c>
      <c r="AL7" s="165">
        <v>1</v>
      </c>
      <c r="AM7" s="165">
        <v>1.3368854699999999</v>
      </c>
      <c r="AN7" s="165">
        <v>2.2999999999999998</v>
      </c>
      <c r="AO7" s="165">
        <v>2</v>
      </c>
      <c r="AP7" s="165">
        <v>3</v>
      </c>
      <c r="AQ7" s="165">
        <v>1</v>
      </c>
      <c r="AR7" s="165">
        <v>2</v>
      </c>
      <c r="AS7" s="165">
        <v>3.6</v>
      </c>
      <c r="AT7" s="165">
        <v>13</v>
      </c>
      <c r="AU7" s="165">
        <v>1</v>
      </c>
      <c r="AV7" s="165">
        <v>0.5</v>
      </c>
      <c r="AW7" s="165">
        <v>9.9</v>
      </c>
      <c r="AX7" s="165">
        <v>16.600000000000001</v>
      </c>
      <c r="AY7" s="165">
        <v>16.700000000000003</v>
      </c>
      <c r="AZ7" s="165">
        <v>9.1999999999999993</v>
      </c>
      <c r="BA7" s="165">
        <v>8.7000000000000011</v>
      </c>
      <c r="BB7" s="165">
        <v>4</v>
      </c>
      <c r="BC7" s="165">
        <v>5.1999999999999993</v>
      </c>
      <c r="BD7" s="165">
        <v>1.9699999999999998</v>
      </c>
      <c r="BE7" s="165">
        <v>3.4</v>
      </c>
      <c r="BF7" s="165">
        <v>8.6368854699999993</v>
      </c>
      <c r="BG7" s="165">
        <v>19.600000000000001</v>
      </c>
      <c r="BH7" s="165">
        <v>1.5</v>
      </c>
    </row>
    <row r="8" spans="2:60" ht="12.75" customHeight="1" x14ac:dyDescent="0.25">
      <c r="B8" s="11" t="s">
        <v>235</v>
      </c>
      <c r="C8" s="165">
        <v>0.1</v>
      </c>
      <c r="D8" s="165">
        <v>0.8</v>
      </c>
      <c r="E8" s="165">
        <v>0.8</v>
      </c>
      <c r="F8" s="165">
        <v>1.2</v>
      </c>
      <c r="G8" s="165">
        <v>1.7</v>
      </c>
      <c r="H8" s="165">
        <v>0.7</v>
      </c>
      <c r="I8" s="165">
        <v>2.6</v>
      </c>
      <c r="J8" s="165">
        <v>3.3</v>
      </c>
      <c r="K8" s="165">
        <v>1.5</v>
      </c>
      <c r="L8" s="165">
        <v>1.3</v>
      </c>
      <c r="M8" s="165">
        <v>0.6</v>
      </c>
      <c r="N8" s="165">
        <v>0.8</v>
      </c>
      <c r="O8" s="165">
        <v>0.6</v>
      </c>
      <c r="P8" s="165">
        <v>0</v>
      </c>
      <c r="Q8" s="165">
        <v>0</v>
      </c>
      <c r="R8" s="165">
        <v>0.2</v>
      </c>
      <c r="S8" s="165">
        <v>0.08</v>
      </c>
      <c r="T8" s="165">
        <v>0.21</v>
      </c>
      <c r="U8" s="165">
        <v>0.36</v>
      </c>
      <c r="V8" s="165">
        <v>0.34</v>
      </c>
      <c r="W8" s="165">
        <v>0.7</v>
      </c>
      <c r="X8" s="165">
        <v>1.4</v>
      </c>
      <c r="Y8" s="165">
        <v>0.3</v>
      </c>
      <c r="Z8" s="165">
        <v>0.5</v>
      </c>
      <c r="AA8" s="165">
        <v>0.2</v>
      </c>
      <c r="AB8" s="165">
        <v>0.44</v>
      </c>
      <c r="AC8" s="165">
        <v>0.17</v>
      </c>
      <c r="AD8" s="165">
        <v>0.62</v>
      </c>
      <c r="AE8" s="165">
        <v>0.92</v>
      </c>
      <c r="AF8" s="165">
        <v>0.3</v>
      </c>
      <c r="AG8" s="165">
        <v>0.3</v>
      </c>
      <c r="AH8" s="165">
        <v>0.67</v>
      </c>
      <c r="AI8" s="165">
        <v>1.2</v>
      </c>
      <c r="AJ8" s="165">
        <v>0.6</v>
      </c>
      <c r="AK8" s="165">
        <v>1.4</v>
      </c>
      <c r="AL8" s="165">
        <v>0.8</v>
      </c>
      <c r="AM8" s="165">
        <v>1.8</v>
      </c>
      <c r="AN8" s="165">
        <v>1.8</v>
      </c>
      <c r="AO8" s="165">
        <v>2</v>
      </c>
      <c r="AP8" s="165">
        <v>2.1</v>
      </c>
      <c r="AQ8" s="165">
        <v>1</v>
      </c>
      <c r="AR8" s="165">
        <v>1.2</v>
      </c>
      <c r="AS8" s="165">
        <v>5.4</v>
      </c>
      <c r="AT8" s="165">
        <v>2.7</v>
      </c>
      <c r="AU8" s="165">
        <v>2.6</v>
      </c>
      <c r="AV8" s="165">
        <v>1.1000000000000001</v>
      </c>
      <c r="AW8" s="165">
        <v>2.9000000000000004</v>
      </c>
      <c r="AX8" s="165">
        <v>8.3000000000000007</v>
      </c>
      <c r="AY8" s="165">
        <v>4.2</v>
      </c>
      <c r="AZ8" s="165">
        <v>0.8</v>
      </c>
      <c r="BA8" s="165">
        <v>1</v>
      </c>
      <c r="BB8" s="165">
        <v>2.8999999999999995</v>
      </c>
      <c r="BC8" s="165">
        <v>1.4300000000000002</v>
      </c>
      <c r="BD8" s="165">
        <v>2.19</v>
      </c>
      <c r="BE8" s="165">
        <v>4</v>
      </c>
      <c r="BF8" s="165">
        <v>7.6999999999999993</v>
      </c>
      <c r="BG8" s="165">
        <v>10.3</v>
      </c>
      <c r="BH8" s="165">
        <v>3.7</v>
      </c>
    </row>
    <row r="9" spans="2:60" x14ac:dyDescent="0.25">
      <c r="B9" s="37" t="s">
        <v>230</v>
      </c>
      <c r="C9" s="164">
        <v>4.9000000000000004</v>
      </c>
      <c r="D9" s="164">
        <v>6.8</v>
      </c>
      <c r="E9" s="164">
        <v>8.6999999999999993</v>
      </c>
      <c r="F9" s="164">
        <v>7.7</v>
      </c>
      <c r="G9" s="164">
        <v>17</v>
      </c>
      <c r="H9" s="164">
        <v>10.7</v>
      </c>
      <c r="I9" s="164">
        <v>10</v>
      </c>
      <c r="J9" s="164">
        <v>27</v>
      </c>
      <c r="K9" s="164">
        <v>9</v>
      </c>
      <c r="L9" s="164">
        <v>7.6</v>
      </c>
      <c r="M9" s="164">
        <v>19.7</v>
      </c>
      <c r="N9" s="164">
        <v>11</v>
      </c>
      <c r="O9" s="164">
        <v>5.4</v>
      </c>
      <c r="P9" s="164">
        <v>2.5</v>
      </c>
      <c r="Q9" s="164">
        <v>2.5</v>
      </c>
      <c r="R9" s="164">
        <v>2.8</v>
      </c>
      <c r="S9" s="164">
        <v>4.0999999999999996</v>
      </c>
      <c r="T9" s="164">
        <v>5.4</v>
      </c>
      <c r="U9" s="164">
        <v>5.5</v>
      </c>
      <c r="V9" s="164">
        <v>3</v>
      </c>
      <c r="W9" s="164">
        <v>3.7</v>
      </c>
      <c r="X9" s="164">
        <v>3.2</v>
      </c>
      <c r="Y9" s="164">
        <v>2.4</v>
      </c>
      <c r="Z9" s="164">
        <v>1.7</v>
      </c>
      <c r="AA9" s="164">
        <v>4.0999999999999996</v>
      </c>
      <c r="AB9" s="164">
        <v>1.5</v>
      </c>
      <c r="AC9" s="164">
        <v>2.6</v>
      </c>
      <c r="AD9" s="164">
        <v>5</v>
      </c>
      <c r="AE9" s="164">
        <v>1.9</v>
      </c>
      <c r="AF9" s="164">
        <v>2</v>
      </c>
      <c r="AG9" s="164">
        <v>3</v>
      </c>
      <c r="AH9" s="164">
        <v>4.9000000000000004</v>
      </c>
      <c r="AI9" s="164">
        <v>12</v>
      </c>
      <c r="AJ9" s="164">
        <v>6.6</v>
      </c>
      <c r="AK9" s="164">
        <v>7.1</v>
      </c>
      <c r="AL9" s="164">
        <v>14.200000000000001</v>
      </c>
      <c r="AM9" s="164">
        <v>7.4368854699999991</v>
      </c>
      <c r="AN9" s="164">
        <v>11.7</v>
      </c>
      <c r="AO9" s="164">
        <v>12</v>
      </c>
      <c r="AP9" s="164">
        <v>24.785295610000002</v>
      </c>
      <c r="AQ9" s="164">
        <f t="shared" ref="AQ9:AS9" si="0">SUM(AQ5:AQ8)</f>
        <v>29.4</v>
      </c>
      <c r="AR9" s="164">
        <f t="shared" si="0"/>
        <v>9.1999999999999993</v>
      </c>
      <c r="AS9" s="164">
        <f t="shared" si="0"/>
        <v>14.4</v>
      </c>
      <c r="AT9" s="164">
        <v>18.399999999999999</v>
      </c>
      <c r="AU9" s="164">
        <v>7.8000000000000007</v>
      </c>
      <c r="AV9" s="164">
        <f t="shared" ref="AV9" si="1">SUM(AV5:AV8)</f>
        <v>8.4</v>
      </c>
      <c r="AW9" s="164">
        <v>28.1</v>
      </c>
      <c r="AX9" s="164">
        <v>64.7</v>
      </c>
      <c r="AY9" s="164">
        <v>47.3</v>
      </c>
      <c r="AZ9" s="164">
        <v>13.2</v>
      </c>
      <c r="BA9" s="164">
        <v>17.998000000000001</v>
      </c>
      <c r="BB9" s="164">
        <v>11</v>
      </c>
      <c r="BC9" s="164">
        <v>13.199999999999998</v>
      </c>
      <c r="BD9" s="164">
        <v>11.86</v>
      </c>
      <c r="BE9" s="164">
        <v>39.9</v>
      </c>
      <c r="BF9" s="164">
        <v>55.922181080000001</v>
      </c>
      <c r="BG9" s="164">
        <v>71.400000000000006</v>
      </c>
      <c r="BH9" s="164">
        <v>16.2</v>
      </c>
    </row>
    <row r="10" spans="2:60" ht="15.75" thickBo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</row>
    <row r="11" spans="2:60" x14ac:dyDescent="0.25">
      <c r="B11" s="163"/>
      <c r="AL11"/>
      <c r="AP11"/>
      <c r="AT11"/>
      <c r="AU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73FC-E986-4610-AEAE-2C4294572F70}">
  <sheetPr>
    <tabColor theme="3" tint="-0.249977111117893"/>
  </sheetPr>
  <dimension ref="A1:AD37"/>
  <sheetViews>
    <sheetView showGridLines="0" zoomScaleNormal="100" workbookViewId="0">
      <pane xSplit="1" ySplit="4" topLeftCell="B9" activePane="bottomRight" state="frozen"/>
      <selection activeCell="B6" sqref="B6"/>
      <selection pane="topRight" activeCell="B6" sqref="B6"/>
      <selection pane="bottomLeft" activeCell="B6" sqref="B6"/>
      <selection pane="bottomRight" activeCell="AC9" sqref="AC9"/>
    </sheetView>
  </sheetViews>
  <sheetFormatPr defaultRowHeight="15" x14ac:dyDescent="0.25"/>
  <cols>
    <col min="1" max="1" width="7.5703125" style="167" customWidth="1"/>
    <col min="2" max="2" width="60.7109375" customWidth="1"/>
    <col min="3" max="16" width="9.42578125" hidden="1" customWidth="1"/>
    <col min="17" max="17" width="9.42578125" style="166" hidden="1" customWidth="1"/>
    <col min="18" max="18" width="9.42578125" hidden="1" customWidth="1"/>
    <col min="19" max="21" width="9.42578125" customWidth="1"/>
    <col min="22" max="22" width="9.140625" customWidth="1"/>
    <col min="23" max="24" width="9.42578125" customWidth="1"/>
    <col min="27" max="28" width="10.28515625" bestFit="1" customWidth="1"/>
    <col min="29" max="30" width="10.7109375" customWidth="1"/>
  </cols>
  <sheetData>
    <row r="1" spans="1:30" ht="15" customHeight="1" x14ac:dyDescent="0.25"/>
    <row r="2" spans="1:30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8.25" customHeight="1" x14ac:dyDescent="0.2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</row>
    <row r="4" spans="1:30" x14ac:dyDescent="0.25">
      <c r="B4" s="27" t="s">
        <v>10</v>
      </c>
      <c r="C4" s="26" t="s">
        <v>31</v>
      </c>
      <c r="D4" s="26" t="s">
        <v>30</v>
      </c>
      <c r="E4" s="26" t="s">
        <v>29</v>
      </c>
      <c r="F4" s="26" t="s">
        <v>28</v>
      </c>
      <c r="G4" s="26" t="s">
        <v>27</v>
      </c>
      <c r="H4" s="26" t="s">
        <v>26</v>
      </c>
      <c r="I4" s="26" t="s">
        <v>25</v>
      </c>
      <c r="J4" s="26" t="s">
        <v>24</v>
      </c>
      <c r="K4" s="26" t="s">
        <v>23</v>
      </c>
      <c r="L4" s="26" t="s">
        <v>22</v>
      </c>
      <c r="M4" s="26" t="s">
        <v>21</v>
      </c>
      <c r="N4" s="26" t="s">
        <v>20</v>
      </c>
      <c r="O4" s="26" t="s">
        <v>19</v>
      </c>
      <c r="P4" s="26" t="s">
        <v>18</v>
      </c>
      <c r="Q4" s="26" t="s">
        <v>17</v>
      </c>
      <c r="R4" s="26" t="s">
        <v>16</v>
      </c>
      <c r="S4" s="26" t="s">
        <v>15</v>
      </c>
      <c r="T4" s="26" t="s">
        <v>14</v>
      </c>
      <c r="U4" s="26" t="s">
        <v>13</v>
      </c>
      <c r="V4" s="26" t="s">
        <v>12</v>
      </c>
      <c r="W4" s="26" t="s">
        <v>248</v>
      </c>
      <c r="X4" s="26" t="s">
        <v>250</v>
      </c>
      <c r="Y4" s="25">
        <v>2019</v>
      </c>
      <c r="Z4" s="25">
        <v>2020</v>
      </c>
      <c r="AA4" s="25">
        <v>2021</v>
      </c>
      <c r="AB4" s="25">
        <v>2022</v>
      </c>
      <c r="AC4" s="25">
        <v>2023</v>
      </c>
      <c r="AD4" s="25">
        <v>2024</v>
      </c>
    </row>
    <row r="5" spans="1:30" ht="12.75" customHeight="1" x14ac:dyDescent="0.25">
      <c r="A5" s="175"/>
      <c r="B5" s="11" t="s">
        <v>241</v>
      </c>
      <c r="C5" s="130">
        <v>124806</v>
      </c>
      <c r="D5" s="130">
        <v>99727</v>
      </c>
      <c r="E5" s="130">
        <v>140230</v>
      </c>
      <c r="F5" s="130">
        <v>156514</v>
      </c>
      <c r="G5" s="130">
        <v>112417</v>
      </c>
      <c r="H5" s="130">
        <v>80627</v>
      </c>
      <c r="I5" s="130">
        <v>147825</v>
      </c>
      <c r="J5" s="130">
        <v>224581</v>
      </c>
      <c r="K5" s="130">
        <v>213043</v>
      </c>
      <c r="L5" s="130">
        <v>214991</v>
      </c>
      <c r="M5" s="130">
        <v>294747</v>
      </c>
      <c r="N5" s="130">
        <v>376804</v>
      </c>
      <c r="O5" s="130">
        <v>399807</v>
      </c>
      <c r="P5" s="130">
        <v>319526.4792099999</v>
      </c>
      <c r="Q5" s="130">
        <v>468655.48698203877</v>
      </c>
      <c r="R5" s="130">
        <v>456795</v>
      </c>
      <c r="S5" s="130">
        <v>300351</v>
      </c>
      <c r="T5" s="130">
        <v>256236.69999999998</v>
      </c>
      <c r="U5" s="130">
        <v>374318.06665280648</v>
      </c>
      <c r="V5" s="130">
        <v>469965</v>
      </c>
      <c r="W5" s="130">
        <v>341525</v>
      </c>
      <c r="X5" s="130">
        <v>296849</v>
      </c>
      <c r="Y5" s="130">
        <v>521277</v>
      </c>
      <c r="Z5" s="130">
        <v>565450</v>
      </c>
      <c r="AA5" s="130">
        <v>1099585</v>
      </c>
      <c r="AB5" s="130">
        <v>1644783.9661920387</v>
      </c>
      <c r="AC5" s="130">
        <v>1400871</v>
      </c>
      <c r="AD5" s="130">
        <v>638374</v>
      </c>
    </row>
    <row r="6" spans="1:30" ht="12.75" customHeight="1" x14ac:dyDescent="0.25">
      <c r="B6" s="161" t="s">
        <v>240</v>
      </c>
      <c r="C6" s="160">
        <v>12725</v>
      </c>
      <c r="D6" s="160">
        <v>17325</v>
      </c>
      <c r="E6" s="160">
        <v>9292</v>
      </c>
      <c r="F6" s="160">
        <v>22846</v>
      </c>
      <c r="G6" s="160">
        <v>15065</v>
      </c>
      <c r="H6" s="160">
        <v>13365</v>
      </c>
      <c r="I6" s="160">
        <v>53820</v>
      </c>
      <c r="J6" s="160">
        <v>23543</v>
      </c>
      <c r="K6" s="160">
        <v>23138</v>
      </c>
      <c r="L6" s="160">
        <v>27662</v>
      </c>
      <c r="M6" s="160">
        <v>35720</v>
      </c>
      <c r="N6" s="160">
        <v>40074</v>
      </c>
      <c r="O6" s="160">
        <v>37789</v>
      </c>
      <c r="P6" s="160">
        <v>40547.562759999993</v>
      </c>
      <c r="Q6" s="160">
        <v>47097.648719999997</v>
      </c>
      <c r="R6" s="160">
        <v>45184</v>
      </c>
      <c r="S6" s="160">
        <v>22753</v>
      </c>
      <c r="T6" s="160">
        <v>24960.6</v>
      </c>
      <c r="U6" s="174">
        <v>31310</v>
      </c>
      <c r="V6" s="174">
        <v>32240</v>
      </c>
      <c r="W6" s="160">
        <v>38786</v>
      </c>
      <c r="X6" s="160">
        <v>30985</v>
      </c>
      <c r="Y6" s="130">
        <v>62188</v>
      </c>
      <c r="Z6" s="130">
        <v>105793</v>
      </c>
      <c r="AA6" s="130">
        <v>126594</v>
      </c>
      <c r="AB6" s="130">
        <v>170618.21148</v>
      </c>
      <c r="AC6" s="130">
        <v>111263</v>
      </c>
      <c r="AD6" s="130">
        <v>69771</v>
      </c>
    </row>
    <row r="7" spans="1:30" x14ac:dyDescent="0.25">
      <c r="B7" s="37" t="s">
        <v>230</v>
      </c>
      <c r="C7" s="36">
        <v>137531</v>
      </c>
      <c r="D7" s="36">
        <v>117052</v>
      </c>
      <c r="E7" s="36">
        <v>149522</v>
      </c>
      <c r="F7" s="36">
        <v>179360</v>
      </c>
      <c r="G7" s="36">
        <v>127482</v>
      </c>
      <c r="H7" s="36">
        <v>93992</v>
      </c>
      <c r="I7" s="36">
        <v>201645</v>
      </c>
      <c r="J7" s="36">
        <v>248124</v>
      </c>
      <c r="K7" s="36">
        <v>236181</v>
      </c>
      <c r="L7" s="36">
        <v>242653</v>
      </c>
      <c r="M7" s="36">
        <v>330467</v>
      </c>
      <c r="N7" s="36">
        <v>416878</v>
      </c>
      <c r="O7" s="36">
        <v>437596</v>
      </c>
      <c r="P7" s="36">
        <v>360074.0419699999</v>
      </c>
      <c r="Q7" s="36">
        <v>515753.13570203877</v>
      </c>
      <c r="R7" s="36">
        <v>501979</v>
      </c>
      <c r="S7" s="36">
        <v>323104</v>
      </c>
      <c r="T7" s="36">
        <f>SUM(T5:T6)</f>
        <v>281197.3</v>
      </c>
      <c r="U7" s="36">
        <f>SUM(U5:U6)</f>
        <v>405628.06665280648</v>
      </c>
      <c r="V7" s="36">
        <v>502205</v>
      </c>
      <c r="W7" s="36">
        <f t="shared" ref="W7" si="0">SUM(W5:W6)</f>
        <v>380311</v>
      </c>
      <c r="X7" s="36">
        <f t="shared" ref="X7" si="1">SUM(X5:X6)</f>
        <v>327834</v>
      </c>
      <c r="Y7" s="36">
        <v>583465</v>
      </c>
      <c r="Z7" s="36">
        <v>671243</v>
      </c>
      <c r="AA7" s="36">
        <v>1226179</v>
      </c>
      <c r="AB7" s="36">
        <v>1815402.1776720388</v>
      </c>
      <c r="AC7" s="36">
        <v>1512134</v>
      </c>
      <c r="AD7" s="36">
        <v>708145</v>
      </c>
    </row>
    <row r="8" spans="1:30" ht="15" customHeight="1" thickBot="1" x14ac:dyDescent="0.3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</row>
    <row r="9" spans="1:30" ht="26.25" customHeight="1" thickBot="1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8.25" customHeight="1" x14ac:dyDescent="0.25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</row>
    <row r="11" spans="1:30" x14ac:dyDescent="0.25">
      <c r="B11" s="27" t="s">
        <v>242</v>
      </c>
      <c r="C11" s="26" t="s">
        <v>31</v>
      </c>
      <c r="D11" s="26" t="s">
        <v>30</v>
      </c>
      <c r="E11" s="26" t="s">
        <v>29</v>
      </c>
      <c r="F11" s="26" t="s">
        <v>28</v>
      </c>
      <c r="G11" s="26" t="s">
        <v>27</v>
      </c>
      <c r="H11" s="26" t="s">
        <v>26</v>
      </c>
      <c r="I11" s="26" t="s">
        <v>25</v>
      </c>
      <c r="J11" s="26" t="s">
        <v>24</v>
      </c>
      <c r="K11" s="26" t="s">
        <v>23</v>
      </c>
      <c r="L11" s="26" t="s">
        <v>22</v>
      </c>
      <c r="M11" s="26" t="s">
        <v>21</v>
      </c>
      <c r="N11" s="26" t="s">
        <v>20</v>
      </c>
      <c r="O11" s="26" t="s">
        <v>19</v>
      </c>
      <c r="P11" s="26" t="s">
        <v>18</v>
      </c>
      <c r="Q11" s="26" t="s">
        <v>17</v>
      </c>
      <c r="R11" s="26" t="s">
        <v>16</v>
      </c>
      <c r="S11" s="26" t="s">
        <v>15</v>
      </c>
      <c r="T11" s="26" t="s">
        <v>14</v>
      </c>
      <c r="U11" s="26" t="s">
        <v>13</v>
      </c>
      <c r="V11" s="26" t="s">
        <v>12</v>
      </c>
      <c r="W11" s="26" t="str">
        <f>+W4</f>
        <v>1Q24</v>
      </c>
      <c r="X11" s="26" t="str">
        <f t="shared" ref="X11" si="2">+X4</f>
        <v>2T24</v>
      </c>
      <c r="Y11" s="25">
        <v>2019</v>
      </c>
      <c r="Z11" s="25">
        <v>2020</v>
      </c>
      <c r="AA11" s="25">
        <v>2021</v>
      </c>
      <c r="AB11" s="25">
        <v>2022</v>
      </c>
      <c r="AC11" s="25">
        <v>2023</v>
      </c>
      <c r="AD11" s="25">
        <v>2024</v>
      </c>
    </row>
    <row r="12" spans="1:30" ht="12.75" customHeight="1" x14ac:dyDescent="0.25">
      <c r="B12" s="11" t="s">
        <v>241</v>
      </c>
      <c r="C12" s="172">
        <v>0.90747540554493167</v>
      </c>
      <c r="D12" s="172">
        <v>0.85198885965212046</v>
      </c>
      <c r="E12" s="172">
        <v>0.93785529888578267</v>
      </c>
      <c r="F12" s="172">
        <v>0.87262488849241748</v>
      </c>
      <c r="G12" s="172">
        <v>0.88182645393075099</v>
      </c>
      <c r="H12" s="172">
        <v>0.85780704740829006</v>
      </c>
      <c r="I12" s="172">
        <v>0.73309529122963624</v>
      </c>
      <c r="J12" s="172">
        <v>0.90511599039190083</v>
      </c>
      <c r="K12" s="172">
        <v>0.90203276300803192</v>
      </c>
      <c r="L12" s="172">
        <v>0.8860018215311577</v>
      </c>
      <c r="M12" s="172">
        <v>0.89191053872247461</v>
      </c>
      <c r="N12" s="172">
        <v>0.90387115654939809</v>
      </c>
      <c r="O12" s="172">
        <v>0.91364409181071127</v>
      </c>
      <c r="P12" s="172">
        <v>0.88739104174752403</v>
      </c>
      <c r="Q12" s="172">
        <v>0.90868179859751874</v>
      </c>
      <c r="R12" s="172">
        <v>0.90998826644142483</v>
      </c>
      <c r="S12" s="172">
        <v>0.92957994948994749</v>
      </c>
      <c r="T12" s="172">
        <v>0.91123456733048291</v>
      </c>
      <c r="U12" s="172">
        <v>0.9228110612306335</v>
      </c>
      <c r="V12" s="172">
        <v>0.93580310829243041</v>
      </c>
      <c r="W12" s="172">
        <f t="shared" ref="W12:X12" si="3">+W5/W7</f>
        <v>0.89801504558111656</v>
      </c>
      <c r="X12" s="172">
        <f t="shared" si="3"/>
        <v>0.90548570313024279</v>
      </c>
      <c r="Y12" s="172">
        <v>0.89341605751844588</v>
      </c>
      <c r="Z12" s="172">
        <v>0.84239239738812921</v>
      </c>
      <c r="AA12" s="172">
        <v>0.89675732499088634</v>
      </c>
      <c r="AB12" s="172">
        <v>0.90601630119294529</v>
      </c>
      <c r="AC12" s="172">
        <v>0.92641988077776172</v>
      </c>
      <c r="AD12" s="172">
        <v>0.90147356826638614</v>
      </c>
    </row>
    <row r="13" spans="1:30" ht="12.75" customHeight="1" x14ac:dyDescent="0.25">
      <c r="B13" s="161" t="s">
        <v>240</v>
      </c>
      <c r="C13" s="173">
        <v>9.2524594455068318E-2</v>
      </c>
      <c r="D13" s="173">
        <v>0.14801114034787957</v>
      </c>
      <c r="E13" s="173">
        <v>6.2144701114217306E-2</v>
      </c>
      <c r="F13" s="173">
        <v>0.12737511150758252</v>
      </c>
      <c r="G13" s="173">
        <v>0.11817354606924899</v>
      </c>
      <c r="H13" s="173">
        <v>0.14219295259170994</v>
      </c>
      <c r="I13" s="173">
        <v>0.26690470877036376</v>
      </c>
      <c r="J13" s="173">
        <v>9.4884009608099174E-2</v>
      </c>
      <c r="K13" s="173">
        <v>9.7967236991968021E-2</v>
      </c>
      <c r="L13" s="173">
        <v>0.11399817846884235</v>
      </c>
      <c r="M13" s="173">
        <v>0.10808946127752544</v>
      </c>
      <c r="N13" s="173">
        <v>9.6128843450601853E-2</v>
      </c>
      <c r="O13" s="173">
        <v>8.6355908189288746E-2</v>
      </c>
      <c r="P13" s="173">
        <v>0.11260895825247595</v>
      </c>
      <c r="Q13" s="173">
        <v>9.1318201402481203E-2</v>
      </c>
      <c r="R13" s="173">
        <v>9.0011733558575155E-2</v>
      </c>
      <c r="S13" s="173">
        <v>7.0420050510052484E-2</v>
      </c>
      <c r="T13" s="173">
        <v>8.87654326695171E-2</v>
      </c>
      <c r="U13" s="173">
        <v>7.7188938769366514E-2</v>
      </c>
      <c r="V13" s="173">
        <v>6.419689170756962E-2</v>
      </c>
      <c r="W13" s="173">
        <f t="shared" ref="W13:X13" si="4">+W6/W7</f>
        <v>0.10198495441888349</v>
      </c>
      <c r="X13" s="173">
        <f t="shared" si="4"/>
        <v>9.451429686975725E-2</v>
      </c>
      <c r="Y13" s="172">
        <v>0.10658394248155416</v>
      </c>
      <c r="Z13" s="172">
        <v>0.15760760261187082</v>
      </c>
      <c r="AA13" s="172">
        <v>0.10324267500911367</v>
      </c>
      <c r="AB13" s="172">
        <v>9.398369880705465E-2</v>
      </c>
      <c r="AC13" s="172">
        <v>7.3580119222238241E-2</v>
      </c>
      <c r="AD13" s="172">
        <v>9.8526431733613876E-2</v>
      </c>
    </row>
    <row r="14" spans="1:30" x14ac:dyDescent="0.25">
      <c r="B14" s="37" t="s">
        <v>230</v>
      </c>
      <c r="C14" s="171">
        <v>1</v>
      </c>
      <c r="D14" s="171">
        <v>1</v>
      </c>
      <c r="E14" s="171">
        <v>1</v>
      </c>
      <c r="F14" s="171">
        <v>1</v>
      </c>
      <c r="G14" s="171">
        <v>1</v>
      </c>
      <c r="H14" s="171">
        <v>1</v>
      </c>
      <c r="I14" s="171">
        <v>1</v>
      </c>
      <c r="J14" s="171">
        <v>1</v>
      </c>
      <c r="K14" s="171">
        <v>1</v>
      </c>
      <c r="L14" s="171">
        <v>1</v>
      </c>
      <c r="M14" s="171">
        <v>1</v>
      </c>
      <c r="N14" s="171">
        <v>1</v>
      </c>
      <c r="O14" s="171">
        <v>1</v>
      </c>
      <c r="P14" s="171">
        <v>1</v>
      </c>
      <c r="Q14" s="171">
        <v>1</v>
      </c>
      <c r="R14" s="171">
        <v>1</v>
      </c>
      <c r="S14" s="171">
        <v>1</v>
      </c>
      <c r="T14" s="171">
        <v>1</v>
      </c>
      <c r="U14" s="171">
        <v>1</v>
      </c>
      <c r="V14" s="171">
        <v>1</v>
      </c>
      <c r="W14" s="171">
        <v>1</v>
      </c>
      <c r="X14" s="171">
        <v>1</v>
      </c>
      <c r="Y14" s="171">
        <v>1</v>
      </c>
      <c r="Z14" s="171">
        <v>1</v>
      </c>
      <c r="AA14" s="171">
        <v>1</v>
      </c>
      <c r="AB14" s="171">
        <v>1</v>
      </c>
      <c r="AC14" s="171">
        <v>1</v>
      </c>
      <c r="AD14" s="171">
        <v>1</v>
      </c>
    </row>
    <row r="15" spans="1:30" ht="15" customHeight="1" thickBot="1" x14ac:dyDescent="0.3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70"/>
      <c r="Z15" s="170"/>
      <c r="AA15" s="170"/>
      <c r="AB15" s="170"/>
      <c r="AC15" s="170"/>
      <c r="AD15" s="170"/>
    </row>
    <row r="16" spans="1:30" x14ac:dyDescent="0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x14ac:dyDescent="0.25">
      <c r="Q17"/>
    </row>
    <row r="18" spans="1:24" x14ac:dyDescent="0.25">
      <c r="T18" s="169"/>
      <c r="X18" s="169"/>
    </row>
    <row r="19" spans="1:24" x14ac:dyDescent="0.25">
      <c r="D19" s="166"/>
      <c r="T19" s="169"/>
      <c r="X19" s="169"/>
    </row>
    <row r="30" spans="1:24" x14ac:dyDescent="0.25">
      <c r="A30" s="168"/>
    </row>
    <row r="31" spans="1:24" x14ac:dyDescent="0.25">
      <c r="A31" s="168"/>
    </row>
    <row r="32" spans="1:24" x14ac:dyDescent="0.25">
      <c r="A32" s="168"/>
    </row>
    <row r="33" spans="1:1" x14ac:dyDescent="0.25">
      <c r="A33" s="168"/>
    </row>
    <row r="34" spans="1:1" x14ac:dyDescent="0.25">
      <c r="A34" s="168"/>
    </row>
    <row r="35" spans="1:1" x14ac:dyDescent="0.25">
      <c r="A35" s="168"/>
    </row>
    <row r="36" spans="1:1" x14ac:dyDescent="0.25">
      <c r="A36" s="168"/>
    </row>
    <row r="37" spans="1:1" x14ac:dyDescent="0.25">
      <c r="A37" s="16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2E1-B96B-41A9-A822-10DE0C516399}">
  <sheetPr>
    <tabColor theme="3" tint="-0.249977111117893"/>
  </sheetPr>
  <dimension ref="B1:L9"/>
  <sheetViews>
    <sheetView showGridLines="0" tabSelected="1" workbookViewId="0">
      <selection activeCell="M11" sqref="M11"/>
    </sheetView>
  </sheetViews>
  <sheetFormatPr defaultRowHeight="15" x14ac:dyDescent="0.25"/>
  <cols>
    <col min="1" max="1" width="7.5703125" customWidth="1"/>
    <col min="2" max="2" width="60.7109375" customWidth="1"/>
    <col min="3" max="3" width="6.7109375" hidden="1" customWidth="1"/>
    <col min="4" max="5" width="8.28515625" hidden="1" customWidth="1"/>
    <col min="6" max="6" width="6.7109375" hidden="1" customWidth="1"/>
    <col min="7" max="8" width="7.7109375" hidden="1" customWidth="1"/>
    <col min="9" max="12" width="8.7109375" bestFit="1" customWidth="1"/>
  </cols>
  <sheetData>
    <row r="1" spans="2:12" ht="15" customHeight="1" x14ac:dyDescent="0.25"/>
    <row r="2" spans="2:12" ht="1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8.25" customHeight="1" x14ac:dyDescent="0.2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2:12" x14ac:dyDescent="0.25">
      <c r="B4" s="27" t="s">
        <v>246</v>
      </c>
      <c r="C4" s="26">
        <v>2015</v>
      </c>
      <c r="D4" s="26">
        <v>2016</v>
      </c>
      <c r="E4" s="26">
        <v>2017</v>
      </c>
      <c r="F4" s="26">
        <v>2018</v>
      </c>
      <c r="G4" s="26">
        <v>2019</v>
      </c>
      <c r="H4" s="26">
        <v>2020</v>
      </c>
      <c r="I4" s="26">
        <v>2021</v>
      </c>
      <c r="J4" s="26">
        <v>2022</v>
      </c>
      <c r="K4" s="26">
        <v>2023</v>
      </c>
      <c r="L4" s="26">
        <v>2024</v>
      </c>
    </row>
    <row r="5" spans="2:12" ht="12.75" customHeight="1" x14ac:dyDescent="0.25">
      <c r="B5" s="11" t="s">
        <v>245</v>
      </c>
      <c r="C5" s="130">
        <v>2689.8987016100496</v>
      </c>
      <c r="D5" s="130">
        <v>1.0223093283281589E-4</v>
      </c>
      <c r="E5" s="130">
        <v>0</v>
      </c>
      <c r="F5" s="130">
        <v>2589.5967400000004</v>
      </c>
      <c r="G5" s="130">
        <v>10388.080140441021</v>
      </c>
      <c r="H5" s="130">
        <v>33402.088786827262</v>
      </c>
      <c r="I5" s="130">
        <v>375533.19647453586</v>
      </c>
      <c r="J5" s="130">
        <v>180706</v>
      </c>
      <c r="K5" s="130">
        <v>102871</v>
      </c>
      <c r="L5" s="130">
        <v>47000</v>
      </c>
    </row>
    <row r="6" spans="2:12" ht="12.75" customHeight="1" x14ac:dyDescent="0.25">
      <c r="B6" s="11" t="s">
        <v>244</v>
      </c>
      <c r="C6" s="130">
        <v>6237.0297080216351</v>
      </c>
      <c r="D6" s="130">
        <v>-22124.288362456886</v>
      </c>
      <c r="E6" s="130">
        <v>-34256.978323606148</v>
      </c>
      <c r="F6" s="130">
        <v>8265.7003499996772</v>
      </c>
      <c r="G6" s="130">
        <v>37571.86659750047</v>
      </c>
      <c r="H6" s="130">
        <v>67649.518122662499</v>
      </c>
      <c r="I6" s="130">
        <v>154635</v>
      </c>
      <c r="J6" s="130">
        <f>[70]DRE!BS24</f>
        <v>382468</v>
      </c>
      <c r="K6" s="130">
        <v>245214</v>
      </c>
      <c r="L6" s="130">
        <v>89160</v>
      </c>
    </row>
    <row r="7" spans="2:12" ht="12.75" customHeight="1" x14ac:dyDescent="0.25">
      <c r="B7" s="11" t="s">
        <v>243</v>
      </c>
      <c r="C7" s="176">
        <v>0.43127880217573572</v>
      </c>
      <c r="D7" s="176">
        <v>-4.620755757563414E-9</v>
      </c>
      <c r="E7" s="176">
        <v>0</v>
      </c>
      <c r="F7" s="176">
        <v>0.3132942921164692</v>
      </c>
      <c r="G7" s="176">
        <v>0.27648560162651342</v>
      </c>
      <c r="H7" s="176">
        <v>0.49375205786776488</v>
      </c>
      <c r="I7" s="176">
        <v>2.428513573735156</v>
      </c>
      <c r="J7" s="176">
        <f>J5/J6</f>
        <v>0.47247351412405741</v>
      </c>
      <c r="K7" s="176">
        <v>0.41951519896906375</v>
      </c>
      <c r="L7" s="13">
        <v>0.52714221624046653</v>
      </c>
    </row>
    <row r="8" spans="2:12" ht="15" customHeight="1" thickBot="1" x14ac:dyDescent="0.3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x14ac:dyDescent="0.25">
      <c r="I9" s="156"/>
      <c r="J9" s="156"/>
      <c r="K9" s="156"/>
      <c r="L9" s="156"/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 REALIZADO-EN</vt:lpstr>
      <vt:lpstr>BP-EN</vt:lpstr>
      <vt:lpstr>DRE-EN</vt:lpstr>
      <vt:lpstr>DFC-EN</vt:lpstr>
      <vt:lpstr>DESPESAS-EN</vt:lpstr>
      <vt:lpstr>EBITDA-EN</vt:lpstr>
      <vt:lpstr>ENDIVIDAMENTO-EN</vt:lpstr>
      <vt:lpstr>ROIC-EN</vt:lpstr>
      <vt:lpstr>RECEITA LÍQUIDA-EN</vt:lpstr>
      <vt:lpstr>CAPEX-EN</vt:lpstr>
      <vt:lpstr>RECEITA LIQUIDA - MI E ME.-EN</vt:lpstr>
      <vt:lpstr>PAYOUT-EN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 Aline Thielke</dc:creator>
  <cp:lastModifiedBy>Leonardo Souza dos Santos</cp:lastModifiedBy>
  <dcterms:created xsi:type="dcterms:W3CDTF">2023-10-30T13:15:27Z</dcterms:created>
  <dcterms:modified xsi:type="dcterms:W3CDTF">2024-08-01T14:50:29Z</dcterms:modified>
</cp:coreProperties>
</file>