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o.santos\Downloads\"/>
    </mc:Choice>
  </mc:AlternateContent>
  <xr:revisionPtr revIDLastSave="0" documentId="13_ncr:1_{13C45C48-00CB-47E1-BCBC-107ADC02136D}" xr6:coauthVersionLast="47" xr6:coauthVersionMax="47" xr10:uidLastSave="{00000000-0000-0000-0000-000000000000}"/>
  <bookViews>
    <workbookView xWindow="-120" yWindow="-120" windowWidth="20730" windowHeight="11160" tabRatio="850" firstSheet="5" activeTab="11" xr2:uid="{DE327EE7-4C3C-48F8-A620-3F43CAF9A94D}"/>
  </bookViews>
  <sheets>
    <sheet name="ÍNDICE REALIZADO-EN" sheetId="1" r:id="rId1"/>
    <sheet name="BP-EN" sheetId="4" r:id="rId2"/>
    <sheet name="DRE-EN" sheetId="2" r:id="rId3"/>
    <sheet name="DFC-EN" sheetId="3" r:id="rId4"/>
    <sheet name="DESPESAS-EN" sheetId="5" r:id="rId5"/>
    <sheet name="EBITDA-EN" sheetId="6" r:id="rId6"/>
    <sheet name="ENDIVIDAMENTO-EN" sheetId="7" r:id="rId7"/>
    <sheet name="ROIC-EN" sheetId="8" r:id="rId8"/>
    <sheet name="RECEITA LÍQUIDA-EN" sheetId="9" r:id="rId9"/>
    <sheet name="CAPEX-EN" sheetId="10" r:id="rId10"/>
    <sheet name="RECEITA LIQUIDA - MI E ME.-EN" sheetId="11" r:id="rId11"/>
    <sheet name="PAYOUT-EN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</externalReferences>
  <definedNames>
    <definedName name="\D" localSheetId="4">#REF!</definedName>
    <definedName name="\D" localSheetId="6">#REF!</definedName>
    <definedName name="\D" localSheetId="10">#REF!</definedName>
    <definedName name="\D" localSheetId="7">#REF!</definedName>
    <definedName name="\D">#REF!</definedName>
    <definedName name="\m" localSheetId="6">#REF!</definedName>
    <definedName name="\m" localSheetId="10">#REF!</definedName>
    <definedName name="\m" localSheetId="7">#REF!</definedName>
    <definedName name="\m">#REF!</definedName>
    <definedName name="\N" localSheetId="6">#REF!</definedName>
    <definedName name="\N" localSheetId="10">#REF!</definedName>
    <definedName name="\N" localSheetId="7">#REF!</definedName>
    <definedName name="\N">#REF!</definedName>
    <definedName name="__123Graph_A" hidden="1">[1]VFLUORI!$O$10:$O$21</definedName>
    <definedName name="__123Graph_B" hidden="1">[1]VFLUORI!$P$10:$P$21</definedName>
    <definedName name="__123Graph_C" hidden="1">[1]VFLUORI!$J$10:$J$21</definedName>
    <definedName name="__123Graph_D" hidden="1">[1]VFLUORI!$I$10:$I$21</definedName>
    <definedName name="__123Graph_X" hidden="1">[1]VFLUORI!$A$10:$A$21</definedName>
    <definedName name="__bal0196" localSheetId="10">[2]Plan1!$A$1:$F$238</definedName>
    <definedName name="__bal0196">[3]Plan1!$A$1:$F$238</definedName>
    <definedName name="__bal0296" localSheetId="10">[2]Plan1!$A$1:$F$238</definedName>
    <definedName name="__bal0296">[3]Plan1!$A$1:$F$238</definedName>
    <definedName name="__Bal0497" localSheetId="10">[2]Plan1!$A$1:$F$517</definedName>
    <definedName name="__Bal0497">[3]Plan1!$A$1:$F$517</definedName>
    <definedName name="__bal1196" localSheetId="10">[2]Plan1!$A$1:$F$596</definedName>
    <definedName name="__bal1196">[3]Plan1!$A$1:$F$596</definedName>
    <definedName name="__bdg2000" localSheetId="10">[2]Plan1!$A$1:$AH$101</definedName>
    <definedName name="__bdg2000">[3]Plan1!$A$1:$AH$101</definedName>
    <definedName name="__fu1" localSheetId="6">'[4]Detailed Adjustments'!#REF!</definedName>
    <definedName name="__fu1" localSheetId="10">'[5]Detailed Adjustments'!#REF!</definedName>
    <definedName name="__fu1" localSheetId="7">'[4]Detailed Adjustments'!#REF!</definedName>
    <definedName name="__fu1">'[4]Detailed Adjustments'!#REF!</definedName>
    <definedName name="__hsd1" localSheetId="6">'[6]Summary Information'!#REF!</definedName>
    <definedName name="__hsd1" localSheetId="10">'[7]Summary Information'!#REF!</definedName>
    <definedName name="__hsd1" localSheetId="7">'[6]Summary Information'!#REF!</definedName>
    <definedName name="__hsd1">'[6]Summary Information'!#REF!</definedName>
    <definedName name="_0" localSheetId="6">[8]Ativo!#REF!</definedName>
    <definedName name="_0" localSheetId="10">[9]Ativo!#REF!</definedName>
    <definedName name="_0" localSheetId="7">[8]Ativo!#REF!</definedName>
    <definedName name="_0">[8]Ativo!#REF!</definedName>
    <definedName name="_1_US">"Dolar Exchange"</definedName>
    <definedName name="_a" localSheetId="6">[8]Ativo!#REF!</definedName>
    <definedName name="_a" localSheetId="10">[9]Ativo!#REF!</definedName>
    <definedName name="_a" localSheetId="7">[8]Ativo!#REF!</definedName>
    <definedName name="_a">[8]Ativo!#REF!</definedName>
    <definedName name="_bal0196" localSheetId="10">[2]Plan1!$A$1:$F$238</definedName>
    <definedName name="_bal0196">[3]Plan1!$A$1:$F$238</definedName>
    <definedName name="_bal0296" localSheetId="10">[2]Plan1!$A$1:$F$238</definedName>
    <definedName name="_bal0296">[3]Plan1!$A$1:$F$238</definedName>
    <definedName name="_Bal0497" localSheetId="10">[2]Plan1!$A$1:$F$517</definedName>
    <definedName name="_Bal0497">[3]Plan1!$A$1:$F$517</definedName>
    <definedName name="_bal1196" localSheetId="10">[2]Plan1!$A$1:$F$596</definedName>
    <definedName name="_bal1196">[3]Plan1!$A$1:$F$596</definedName>
    <definedName name="_bdg2000" localSheetId="10">[2]Plan1!$A$1:$AH$101</definedName>
    <definedName name="_bdg2000">[3]Plan1!$A$1:$AH$101</definedName>
    <definedName name="_D" localSheetId="6">#REF!</definedName>
    <definedName name="_D" localSheetId="10">#REF!</definedName>
    <definedName name="_D" localSheetId="7">#REF!</definedName>
    <definedName name="_D">#REF!</definedName>
    <definedName name="_DRE2000" localSheetId="7">#REF!</definedName>
    <definedName name="_DRE2000">#REF!</definedName>
    <definedName name="_DRE99" localSheetId="7">#REF!</definedName>
    <definedName name="_DRE99">#REF!</definedName>
    <definedName name="_Fill" localSheetId="6" hidden="1">#REF!</definedName>
    <definedName name="_Fill" localSheetId="10" hidden="1">#REF!</definedName>
    <definedName name="_Fill" localSheetId="7" hidden="1">#REF!</definedName>
    <definedName name="_Fill" hidden="1">#REF!</definedName>
    <definedName name="_fu1" localSheetId="6">'[4]Detailed Adjustments'!#REF!</definedName>
    <definedName name="_fu1" localSheetId="10">'[5]Detailed Adjustments'!#REF!</definedName>
    <definedName name="_fu1" localSheetId="7">'[4]Detailed Adjustments'!#REF!</definedName>
    <definedName name="_fu1">'[4]Detailed Adjustments'!#REF!</definedName>
    <definedName name="_hsd1" localSheetId="6">'[6]Summary Information'!#REF!</definedName>
    <definedName name="_hsd1" localSheetId="10">'[7]Summary Information'!#REF!</definedName>
    <definedName name="_hsd1" localSheetId="7">'[6]Summary Information'!#REF!</definedName>
    <definedName name="_hsd1">'[6]Summary Information'!#REF!</definedName>
    <definedName name="_m" localSheetId="6">#REF!</definedName>
    <definedName name="_m" localSheetId="10">#REF!</definedName>
    <definedName name="_m" localSheetId="7">#REF!</definedName>
    <definedName name="_m">#REF!</definedName>
    <definedName name="_N" localSheetId="6">#REF!</definedName>
    <definedName name="_N" localSheetId="10">#REF!</definedName>
    <definedName name="_N" localSheetId="7">#REF!</definedName>
    <definedName name="_N">#REF!</definedName>
    <definedName name="_p" localSheetId="6">[8]Ativo!#REF!</definedName>
    <definedName name="_p" localSheetId="10">[9]Ativo!#REF!</definedName>
    <definedName name="_p" localSheetId="7">[8]Ativo!#REF!</definedName>
    <definedName name="_p">[8]Ativo!#REF!</definedName>
    <definedName name="_s" localSheetId="6">[8]Ativo!#REF!</definedName>
    <definedName name="_s" localSheetId="10">[9]Ativo!#REF!</definedName>
    <definedName name="_s" localSheetId="7">[8]Ativo!#REF!</definedName>
    <definedName name="_s">[8]Ativo!#REF!</definedName>
    <definedName name="A" localSheetId="10">#REF!</definedName>
    <definedName name="A" localSheetId="7">#REF!</definedName>
    <definedName name="A">#REF!</definedName>
    <definedName name="A_1" localSheetId="6">#REF!</definedName>
    <definedName name="A_1" localSheetId="10">#REF!</definedName>
    <definedName name="A_1" localSheetId="7">#REF!</definedName>
    <definedName name="A_1">#REF!</definedName>
    <definedName name="A_2" localSheetId="6">#REF!</definedName>
    <definedName name="A_2" localSheetId="10">#REF!</definedName>
    <definedName name="A_2" localSheetId="7">#REF!</definedName>
    <definedName name="A_2">#REF!</definedName>
    <definedName name="A_4" localSheetId="6">#REF!</definedName>
    <definedName name="A_4" localSheetId="10">#REF!</definedName>
    <definedName name="A_4" localSheetId="7">#REF!</definedName>
    <definedName name="A_4">#REF!</definedName>
    <definedName name="a_graf_endiv" localSheetId="10">[10]GRAFICOS!$B$2:$P$20</definedName>
    <definedName name="a_graf_endiv">[11]GRAFICOS!$B$2:$P$20</definedName>
    <definedName name="Á470" localSheetId="6">#REF!</definedName>
    <definedName name="Á470" localSheetId="10">#REF!</definedName>
    <definedName name="Á470" localSheetId="7">#REF!</definedName>
    <definedName name="Á470">#REF!</definedName>
    <definedName name="AA" localSheetId="6">#REF!</definedName>
    <definedName name="AA" localSheetId="10">#REF!</definedName>
    <definedName name="AA" localSheetId="7">#REF!</definedName>
    <definedName name="AA">#REF!</definedName>
    <definedName name="AA_1" localSheetId="6">#REF!</definedName>
    <definedName name="AA_1" localSheetId="10">#REF!</definedName>
    <definedName name="AA_1" localSheetId="7">#REF!</definedName>
    <definedName name="AA_1">#REF!</definedName>
    <definedName name="AA_4" localSheetId="6">#REF!</definedName>
    <definedName name="AA_4" localSheetId="10">#REF!</definedName>
    <definedName name="AA_4" localSheetId="7">#REF!</definedName>
    <definedName name="AA_4">#REF!</definedName>
    <definedName name="AAA" localSheetId="6">#REF!</definedName>
    <definedName name="AAA" localSheetId="10">#REF!</definedName>
    <definedName name="AAA" localSheetId="7">#REF!</definedName>
    <definedName name="AAA">#REF!</definedName>
    <definedName name="AccessDatabase" hidden="1">"D:\Edson\VaR\VaR_UBB\VaR_UBB_UAM\Carrega_Carteiras_2.mdb"</definedName>
    <definedName name="Account_Balance" localSheetId="6">#REF!</definedName>
    <definedName name="Account_Balance" localSheetId="10">#REF!</definedName>
    <definedName name="Account_Balance" localSheetId="7">#REF!</definedName>
    <definedName name="Account_Balance">#REF!</definedName>
    <definedName name="ACUMULADO" localSheetId="6">#REF!</definedName>
    <definedName name="ACUMULADO" localSheetId="10">#REF!</definedName>
    <definedName name="ACUMULADO" localSheetId="7">#REF!</definedName>
    <definedName name="ACUMULADO">#REF!</definedName>
    <definedName name="ADICOES" localSheetId="6">#REF!</definedName>
    <definedName name="ADICOES" localSheetId="10">#REF!</definedName>
    <definedName name="ADICOES" localSheetId="7">#REF!</definedName>
    <definedName name="ADICOES">#REF!</definedName>
    <definedName name="ADTOCLIENTES" localSheetId="6">#REF!</definedName>
    <definedName name="ADTOCLIENTES" localSheetId="10">#REF!</definedName>
    <definedName name="ADTOCLIENTES" localSheetId="7">#REF!</definedName>
    <definedName name="ADTOCLIENTES">#REF!</definedName>
    <definedName name="AGOSTO" localSheetId="6">#REF!</definedName>
    <definedName name="AGOSTO" localSheetId="10">#REF!</definedName>
    <definedName name="AGOSTO" localSheetId="7">#REF!</definedName>
    <definedName name="AGOSTO">#REF!</definedName>
    <definedName name="ajuste98" localSheetId="6">#REF!</definedName>
    <definedName name="ajuste98" localSheetId="10">#REF!</definedName>
    <definedName name="ajuste98" localSheetId="7">#REF!</definedName>
    <definedName name="ajuste98">#REF!</definedName>
    <definedName name="Ajuste99" localSheetId="6">[12]Consolidate!#REF!</definedName>
    <definedName name="Ajuste99" localSheetId="10">[13]Consolidate!#REF!</definedName>
    <definedName name="Ajuste99" localSheetId="7">[12]Consolidate!#REF!</definedName>
    <definedName name="Ajuste99">[12]Consolidate!#REF!</definedName>
    <definedName name="ali" hidden="1">'[14]base dados grafico'!$I$10:$I$21</definedName>
    <definedName name="Analdolar" localSheetId="6">#REF!</definedName>
    <definedName name="Analdolar" localSheetId="10">#REF!</definedName>
    <definedName name="Analdolar" localSheetId="7">#REF!</definedName>
    <definedName name="Analdolar">#REF!</definedName>
    <definedName name="analpl" localSheetId="6">[15]Paraná!#REF!</definedName>
    <definedName name="analpl" localSheetId="10">[16]Paraná!#REF!</definedName>
    <definedName name="analpl" localSheetId="7">[15]Paraná!#REF!</definedName>
    <definedName name="analpl">[15]Paraná!#REF!</definedName>
    <definedName name="analreal" localSheetId="6">#REF!</definedName>
    <definedName name="analreal" localSheetId="10">#REF!</definedName>
    <definedName name="analreal" localSheetId="7">#REF!</definedName>
    <definedName name="analreal">#REF!</definedName>
    <definedName name="Analtotal" localSheetId="6">[15]Paraná!#REF!</definedName>
    <definedName name="Analtotal" localSheetId="10">[16]Paraná!#REF!</definedName>
    <definedName name="Analtotal" localSheetId="7">[15]Paraná!#REF!</definedName>
    <definedName name="Analtotal">[15]Paraná!#REF!</definedName>
    <definedName name="Anbid" localSheetId="10">#REF!</definedName>
    <definedName name="Anbid" localSheetId="7">#REF!</definedName>
    <definedName name="Anbid">#REF!</definedName>
    <definedName name="ANTECIPADAS" localSheetId="6">#REF!</definedName>
    <definedName name="ANTECIPADAS" localSheetId="10">#REF!</definedName>
    <definedName name="ANTECIPADAS" localSheetId="7">#REF!</definedName>
    <definedName name="ANTECIPADAS">#REF!</definedName>
    <definedName name="APLICAÇ_ES" localSheetId="6">#REF!</definedName>
    <definedName name="APLICAÇ_ES" localSheetId="10">#REF!</definedName>
    <definedName name="APLICAÇ_ES" localSheetId="7">#REF!</definedName>
    <definedName name="APLICAÇ_ES">#REF!</definedName>
    <definedName name="APLICAÇÕES" localSheetId="6">#REF!</definedName>
    <definedName name="APLICAÇÕES" localSheetId="10">#REF!</definedName>
    <definedName name="APLICAÇÕES" localSheetId="7">#REF!</definedName>
    <definedName name="APLICAÇÕES">#REF!</definedName>
    <definedName name="ARA_Threshold" localSheetId="6">[17]Lead!#REF!</definedName>
    <definedName name="ARA_Threshold" localSheetId="10">[18]Lead!#REF!</definedName>
    <definedName name="ARA_Threshold" localSheetId="7">[17]Lead!#REF!</definedName>
    <definedName name="ARA_Threshold">[17]Lead!#REF!</definedName>
    <definedName name="_xlnm.Extract" localSheetId="6">#REF!</definedName>
    <definedName name="_xlnm.Extract" localSheetId="10">#REF!</definedName>
    <definedName name="_xlnm.Extract" localSheetId="7">#REF!</definedName>
    <definedName name="_xlnm.Extract">#REF!</definedName>
    <definedName name="Área_de_imp" localSheetId="7">#REF!</definedName>
    <definedName name="Área_de_imp">#REF!</definedName>
    <definedName name="_xlnm.Print_Area" localSheetId="2">'DRE-EN'!#REF!</definedName>
    <definedName name="_xlnm.Print_Area" localSheetId="6">#REF!</definedName>
    <definedName name="_xlnm.Print_Area" localSheetId="10">#REF!</definedName>
    <definedName name="_xlnm.Print_Area" localSheetId="7">#REF!</definedName>
    <definedName name="_xlnm.Print_Area">#REF!</definedName>
    <definedName name="area1" localSheetId="10">('[19]Versao 1b ($=R$2,13)'!$B$1:$Q$52,'[19]Versao 1b ($=R$2,13)'!$R$1:$AC$52)</definedName>
    <definedName name="area1">('[20]Versao 1b ($=R$2,13)'!$B$1:$Q$52,'[20]Versao 1b ($=R$2,13)'!$R$1:$AC$52)</definedName>
    <definedName name="ARP_Threshold" localSheetId="6">[17]Lead!#REF!</definedName>
    <definedName name="ARP_Threshold" localSheetId="10">[18]Lead!#REF!</definedName>
    <definedName name="ARP_Threshold" localSheetId="7">[17]Lead!#REF!</definedName>
    <definedName name="ARP_Threshold">[17]Lead!#REF!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6" hidden="1">#REF!</definedName>
    <definedName name="AS2TickmarkLS" localSheetId="10" hidden="1">#REF!</definedName>
    <definedName name="AS2TickmarkLS" localSheetId="7" hidden="1">#REF!</definedName>
    <definedName name="AS2TickmarkLS" hidden="1">#REF!</definedName>
    <definedName name="AS2VersionLS" hidden="1">300</definedName>
    <definedName name="ativo" localSheetId="10">#REF!</definedName>
    <definedName name="ativo" localSheetId="7">#REF!</definedName>
    <definedName name="ativo">#REF!</definedName>
    <definedName name="ATIVO_4" localSheetId="6">#REF!</definedName>
    <definedName name="ATIVO_4" localSheetId="10">#REF!</definedName>
    <definedName name="ATIVO_4" localSheetId="7">#REF!</definedName>
    <definedName name="ATIVO_4">#REF!</definedName>
    <definedName name="ATIVO1" localSheetId="7">#REF!</definedName>
    <definedName name="ATIVO1">#REF!</definedName>
    <definedName name="ATIVO1C" localSheetId="7">#REF!</definedName>
    <definedName name="ATIVO1C">#REF!</definedName>
    <definedName name="ATIVO1N" localSheetId="7">#REF!</definedName>
    <definedName name="ATIVO1N">#REF!</definedName>
    <definedName name="ATIVO1V" localSheetId="7">#REF!</definedName>
    <definedName name="ATIVO1V">#REF!</definedName>
    <definedName name="ATIVO2" localSheetId="7">#REF!</definedName>
    <definedName name="ATIVO2">#REF!</definedName>
    <definedName name="ATIVO2C" localSheetId="7">#REF!</definedName>
    <definedName name="ATIVO2C">#REF!</definedName>
    <definedName name="ATIVO2N" localSheetId="7">#REF!</definedName>
    <definedName name="ATIVO2N">#REF!</definedName>
    <definedName name="ATIVO2V" localSheetId="7">#REF!</definedName>
    <definedName name="ATIVO2V">#REF!</definedName>
    <definedName name="AtivoC" localSheetId="7">#REF!</definedName>
    <definedName name="AtivoC">#REF!</definedName>
    <definedName name="ATIVOKWI" localSheetId="7">#REF!</definedName>
    <definedName name="ATIVOKWI">#REF!</definedName>
    <definedName name="AUMCAPITAL" localSheetId="6">#REF!</definedName>
    <definedName name="AUMCAPITAL" localSheetId="10">#REF!</definedName>
    <definedName name="AUMCAPITAL" localSheetId="7">#REF!</definedName>
    <definedName name="AUMCAPITAL">#REF!</definedName>
    <definedName name="b" hidden="1">'[21]base dados grafico'!$P$10:$P$21</definedName>
    <definedName name="b_graf_fornec" localSheetId="10">[10]GRAFICOS!$B$24:$P$42</definedName>
    <definedName name="b_graf_fornec">[11]GRAFICOS!$B$24:$P$42</definedName>
    <definedName name="BALANCO" localSheetId="6">#REF!</definedName>
    <definedName name="BALANCO" localSheetId="10">#REF!</definedName>
    <definedName name="BALANCO" localSheetId="7">#REF!</definedName>
    <definedName name="BALANCO">#REF!</definedName>
    <definedName name="BALCMI" localSheetId="6">#REF!</definedName>
    <definedName name="BALCMI" localSheetId="10">#REF!</definedName>
    <definedName name="BALCMI" localSheetId="7">#REF!</definedName>
    <definedName name="BALCMI">#REF!</definedName>
    <definedName name="baldat01" localSheetId="10">[2]Plan1!$A$1:$G$500</definedName>
    <definedName name="baldat01">[3]Plan1!$A$1:$G$500</definedName>
    <definedName name="BALPUBL" localSheetId="6">#REF!</definedName>
    <definedName name="BALPUBL" localSheetId="10">#REF!</definedName>
    <definedName name="BALPUBL" localSheetId="7">#REF!</definedName>
    <definedName name="BALPUBL">#REF!</definedName>
    <definedName name="BANCO" localSheetId="6">#REF!</definedName>
    <definedName name="BANCO" localSheetId="10">#REF!</definedName>
    <definedName name="BANCO" localSheetId="7">#REF!</definedName>
    <definedName name="BANCO">#REF!</definedName>
    <definedName name="_xlnm.Database" localSheetId="6">#REF!</definedName>
    <definedName name="_xlnm.Database" localSheetId="10">#REF!</definedName>
    <definedName name="_xlnm.Database" localSheetId="7">#REF!</definedName>
    <definedName name="_xlnm.Database">#REF!</definedName>
    <definedName name="BANCOS" localSheetId="6">#REF!</definedName>
    <definedName name="BANCOS" localSheetId="10">#REF!</definedName>
    <definedName name="BANCOS" localSheetId="7">#REF!</definedName>
    <definedName name="BANCOS">#REF!</definedName>
    <definedName name="BASE">[22]URTJLP!$D$4:$J$1952</definedName>
    <definedName name="BASE_001">'[23]CONS IND'!$A$6:$N$49</definedName>
    <definedName name="BASE_010" localSheetId="10">#REF!</definedName>
    <definedName name="BASE_010" localSheetId="7">#REF!</definedName>
    <definedName name="BASE_010">#REF!</definedName>
    <definedName name="BASE01" localSheetId="10">'[24]Cons AT'!$C$4:$AZ$102</definedName>
    <definedName name="BASE01">'[25]Cons AT'!$C$4:$AZ$102</definedName>
    <definedName name="BASECONTAB" localSheetId="10">[26]CONTAB!$AA$30</definedName>
    <definedName name="BASECONTAB">[27]CONTAB!$AA$30</definedName>
    <definedName name="BASEEXT" localSheetId="10">'[26]CTREC-BASEEXT'!$A$1:$F$30</definedName>
    <definedName name="BASEEXT">'[27]CTREC-BASEEXT'!$A$1:$F$30</definedName>
    <definedName name="BASEINT" localSheetId="10">'[26]CTREC-BASEINT'!$A$1:$P$80</definedName>
    <definedName name="BASEINT">'[27]CTREC-BASEINT'!$A$1:$P$80</definedName>
    <definedName name="BASENOVA" localSheetId="10">#REF!</definedName>
    <definedName name="BASENOVA" localSheetId="7">#REF!</definedName>
    <definedName name="BASENOVA">#REF!</definedName>
    <definedName name="basic_level">'[28]Tabela de Parâmetros'!$A$6:$C$11</definedName>
    <definedName name="bb" hidden="1">[29]VFLUORI!$I$10:$I$21</definedName>
    <definedName name="BB_4" localSheetId="6">#REF!</definedName>
    <definedName name="BB_4" localSheetId="10">#REF!</definedName>
    <definedName name="BB_4" localSheetId="7">#REF!</definedName>
    <definedName name="BB_4">#REF!</definedName>
    <definedName name="BBB" localSheetId="6">#REF!</definedName>
    <definedName name="BBB" localSheetId="10">#REF!</definedName>
    <definedName name="BBB" localSheetId="7">#REF!</definedName>
    <definedName name="BBB">#REF!</definedName>
    <definedName name="BBDD">[30]BD!$B$1:$DG$255</definedName>
    <definedName name="BC_D_PI" localSheetId="6">#REF!</definedName>
    <definedName name="BC_D_PI" localSheetId="10">#REF!</definedName>
    <definedName name="BC_D_PI" localSheetId="7">#REF!</definedName>
    <definedName name="BC_D_PI">#REF!</definedName>
    <definedName name="BC_T_PI" localSheetId="6">#REF!</definedName>
    <definedName name="BC_T_PI" localSheetId="10">#REF!</definedName>
    <definedName name="BC_T_PI" localSheetId="7">#REF!</definedName>
    <definedName name="BC_T_PI">#REF!</definedName>
    <definedName name="BG_Del" hidden="1">15</definedName>
    <definedName name="BG_Ins" hidden="1">4</definedName>
    <definedName name="BG_Mod" hidden="1">6</definedName>
    <definedName name="BL_D_PF" localSheetId="6">#REF!</definedName>
    <definedName name="BL_D_PF" localSheetId="10">#REF!</definedName>
    <definedName name="BL_D_PF" localSheetId="7">#REF!</definedName>
    <definedName name="BL_D_PF">#REF!</definedName>
    <definedName name="BL_D_PI" localSheetId="6">#REF!</definedName>
    <definedName name="BL_D_PI" localSheetId="10">#REF!</definedName>
    <definedName name="BL_D_PI" localSheetId="7">#REF!</definedName>
    <definedName name="BL_D_PI">#REF!</definedName>
    <definedName name="BL_D_PP" localSheetId="6">#REF!</definedName>
    <definedName name="BL_D_PP" localSheetId="10">#REF!</definedName>
    <definedName name="BL_D_PP" localSheetId="7">#REF!</definedName>
    <definedName name="BL_D_PP">#REF!</definedName>
    <definedName name="BL_T_PF" localSheetId="6">#REF!</definedName>
    <definedName name="BL_T_PF" localSheetId="10">#REF!</definedName>
    <definedName name="BL_T_PF" localSheetId="7">#REF!</definedName>
    <definedName name="BL_T_PF">#REF!</definedName>
    <definedName name="BL_T_PI" localSheetId="6">#REF!</definedName>
    <definedName name="BL_T_PI" localSheetId="10">#REF!</definedName>
    <definedName name="BL_T_PI" localSheetId="7">#REF!</definedName>
    <definedName name="BL_T_PI">#REF!</definedName>
    <definedName name="BL_T_PP" localSheetId="6">#REF!</definedName>
    <definedName name="BL_T_PP" localSheetId="10">#REF!</definedName>
    <definedName name="BL_T_PP" localSheetId="7">#REF!</definedName>
    <definedName name="BL_T_PP">#REF!</definedName>
    <definedName name="BR_D_PI" localSheetId="6">#REF!</definedName>
    <definedName name="BR_D_PI" localSheetId="10">#REF!</definedName>
    <definedName name="BR_D_PI" localSheetId="7">#REF!</definedName>
    <definedName name="BR_D_PI">#REF!</definedName>
    <definedName name="BR_T_PI" localSheetId="6">#REF!</definedName>
    <definedName name="BR_T_PI" localSheetId="10">#REF!</definedName>
    <definedName name="BR_T_PI" localSheetId="7">#REF!</definedName>
    <definedName name="BR_T_PI">#REF!</definedName>
    <definedName name="BRS_TJ" localSheetId="7">#REF!</definedName>
    <definedName name="BRS_TJ">#REF!</definedName>
    <definedName name="BT_D_PI" localSheetId="6">#REF!</definedName>
    <definedName name="BT_D_PI" localSheetId="10">#REF!</definedName>
    <definedName name="BT_D_PI" localSheetId="7">#REF!</definedName>
    <definedName name="BT_D_PI">#REF!</definedName>
    <definedName name="BT_D_PP" localSheetId="6">#REF!</definedName>
    <definedName name="BT_D_PP" localSheetId="10">#REF!</definedName>
    <definedName name="BT_D_PP" localSheetId="7">#REF!</definedName>
    <definedName name="BT_D_PP">#REF!</definedName>
    <definedName name="BT_T_PI" localSheetId="6">#REF!</definedName>
    <definedName name="BT_T_PI" localSheetId="10">#REF!</definedName>
    <definedName name="BT_T_PI" localSheetId="7">#REF!</definedName>
    <definedName name="BT_T_PI">#REF!</definedName>
    <definedName name="BT_T_PP" localSheetId="6">#REF!</definedName>
    <definedName name="BT_T_PP" localSheetId="10">#REF!</definedName>
    <definedName name="BT_T_PP" localSheetId="7">#REF!</definedName>
    <definedName name="BT_T_PP">#REF!</definedName>
    <definedName name="bubu" hidden="1">[29]VFLUORI!$O$10:$O$21</definedName>
    <definedName name="C." localSheetId="6">#REF!</definedName>
    <definedName name="C." localSheetId="10">#REF!</definedName>
    <definedName name="C." localSheetId="7">#REF!</definedName>
    <definedName name="C.">#REF!</definedName>
    <definedName name="c_graf_estoq" localSheetId="10">[10]GRAFICOS!$B$46:$P$64</definedName>
    <definedName name="c_graf_estoq">[11]GRAFICOS!$B$46:$P$64</definedName>
    <definedName name="CAP" localSheetId="6">#REF!</definedName>
    <definedName name="CAP" localSheetId="10">#REF!</definedName>
    <definedName name="CAP" localSheetId="7">#REF!</definedName>
    <definedName name="CAP">#REF!</definedName>
    <definedName name="CAPA" localSheetId="7">#REF!</definedName>
    <definedName name="CAPA">#REF!</definedName>
    <definedName name="CAPAC" localSheetId="7">#REF!</definedName>
    <definedName name="CAPAC">#REF!</definedName>
    <definedName name="CAPAN" localSheetId="7">#REF!</definedName>
    <definedName name="CAPAN">#REF!</definedName>
    <definedName name="CAPCOLIG" localSheetId="6">#REF!</definedName>
    <definedName name="CAPCOLIG" localSheetId="10">#REF!</definedName>
    <definedName name="CAPCOLIG" localSheetId="7">#REF!</definedName>
    <definedName name="CAPCOLIG">#REF!</definedName>
    <definedName name="CAPEX_ISP" localSheetId="6">'[31]Canbras TVA'!#REF!</definedName>
    <definedName name="CAPEX_ISP" localSheetId="10">'[31]Canbras TVA'!#REF!</definedName>
    <definedName name="CAPEX_ISP" localSheetId="7">'[31]Canbras TVA'!#REF!</definedName>
    <definedName name="CAPEX_ISP">'[31]Canbras TVA'!#REF!</definedName>
    <definedName name="CC" localSheetId="6">#REF!</definedName>
    <definedName name="CC" localSheetId="10">#REF!</definedName>
    <definedName name="CC" localSheetId="7">#REF!</definedName>
    <definedName name="CC">#REF!</definedName>
    <definedName name="CCC" localSheetId="6">#REF!</definedName>
    <definedName name="CCC" localSheetId="10">#REF!</definedName>
    <definedName name="CCC" localSheetId="7">#REF!</definedName>
    <definedName name="CCC">#REF!</definedName>
    <definedName name="CDI" localSheetId="7">#REF!</definedName>
    <definedName name="CDI">#REF!</definedName>
    <definedName name="COLIGATIVO" localSheetId="6">#REF!</definedName>
    <definedName name="COLIGATIVO" localSheetId="10">#REF!</definedName>
    <definedName name="COLIGATIVO" localSheetId="7">#REF!</definedName>
    <definedName name="COLIGATIVO">#REF!</definedName>
    <definedName name="COLIGPASSIVO" localSheetId="6">#REF!</definedName>
    <definedName name="COLIGPASSIVO" localSheetId="10">#REF!</definedName>
    <definedName name="COLIGPASSIVO" localSheetId="7">#REF!</definedName>
    <definedName name="COLIGPASSIVO">#REF!</definedName>
    <definedName name="COMPULSORIO" localSheetId="6">#REF!</definedName>
    <definedName name="COMPULSORIO" localSheetId="10">#REF!</definedName>
    <definedName name="COMPULSORIO" localSheetId="7">#REF!</definedName>
    <definedName name="COMPULSORIO">#REF!</definedName>
    <definedName name="CONSOLIDADO" localSheetId="10">(#REF!,#REF!,#REF!,#REF!,#REF!,#REF!)</definedName>
    <definedName name="CONSOLIDADO" localSheetId="7">(#REF!,#REF!,#REF!,#REF!,#REF!,#REF!)</definedName>
    <definedName name="CONSOLIDADO">(#REF!,#REF!,#REF!,#REF!,#REF!,#REF!)</definedName>
    <definedName name="CONTAB" localSheetId="10">[32]CONTAB!$A$1:$E$9</definedName>
    <definedName name="CONTAB">[33]CONTAB!$A$1:$E$9</definedName>
    <definedName name="_xlnm.Criteria" localSheetId="6">#REF!</definedName>
    <definedName name="_xlnm.Criteria" localSheetId="10">#REF!</definedName>
    <definedName name="_xlnm.Criteria" localSheetId="7">#REF!</definedName>
    <definedName name="_xlnm.Criteria">#REF!</definedName>
    <definedName name="CS" localSheetId="4" hidden="1">{#N/A,#N/A,TRUE,"imasa"}</definedName>
    <definedName name="CS" localSheetId="10" hidden="1">{#N/A,#N/A,TRUE,"imasa"}</definedName>
    <definedName name="CS" hidden="1">{#N/A,#N/A,TRUE,"imasa"}</definedName>
    <definedName name="CTAS.RECEBER" localSheetId="6">#REF!</definedName>
    <definedName name="CTAS.RECEBER" localSheetId="10">#REF!</definedName>
    <definedName name="CTAS.RECEBER" localSheetId="7">#REF!</definedName>
    <definedName name="CTAS.RECEBER">#REF!</definedName>
    <definedName name="D" localSheetId="7">#REF!</definedName>
    <definedName name="D">#REF!</definedName>
    <definedName name="D.R.E." localSheetId="6">#REF!</definedName>
    <definedName name="D.R.E." localSheetId="10">#REF!</definedName>
    <definedName name="D.R.E." localSheetId="7">#REF!</definedName>
    <definedName name="D.R.E.">#REF!</definedName>
    <definedName name="D_4" localSheetId="6">#REF!</definedName>
    <definedName name="D_4" localSheetId="10">#REF!</definedName>
    <definedName name="D_4" localSheetId="7">#REF!</definedName>
    <definedName name="D_4">#REF!</definedName>
    <definedName name="dado" localSheetId="6">#REF!</definedName>
    <definedName name="dado" localSheetId="10">#REF!</definedName>
    <definedName name="dado" localSheetId="7">#REF!</definedName>
    <definedName name="dado">#REF!</definedName>
    <definedName name="DADOS" localSheetId="7">#REF!</definedName>
    <definedName name="DADOS">#REF!</definedName>
    <definedName name="dados_4" localSheetId="10">[2]Plan1!$A$1:$F$593</definedName>
    <definedName name="dados_4">[3]Plan1!$A$1:$F$593</definedName>
    <definedName name="DATA" localSheetId="6">'[34]CUSTO MEDIO CONTR'!#REF!</definedName>
    <definedName name="DATA" localSheetId="10">'[35]CUSTO MEDIO CONTR'!#REF!</definedName>
    <definedName name="DATA" localSheetId="7">'[34]CUSTO MEDIO CONTR'!#REF!</definedName>
    <definedName name="DATA">'[34]CUSTO MEDIO CONTR'!#REF!</definedName>
    <definedName name="DATA2" localSheetId="6">'[34]CUSTO MEDIO CONTR'!#REF!</definedName>
    <definedName name="DATA2" localSheetId="10">'[35]CUSTO MEDIO CONTR'!#REF!</definedName>
    <definedName name="DATA2" localSheetId="7">'[34]CUSTO MEDIO CONTR'!#REF!</definedName>
    <definedName name="DATA2">'[34]CUSTO MEDIO CONTR'!#REF!</definedName>
    <definedName name="DD" localSheetId="6">#REF!</definedName>
    <definedName name="DD" localSheetId="10">#REF!</definedName>
    <definedName name="DD" localSheetId="7">#REF!</definedName>
    <definedName name="DD">#REF!</definedName>
    <definedName name="ddd" hidden="1">[29]VFLUORI!$I$10:$I$21</definedName>
    <definedName name="DEBENLP" localSheetId="6">#REF!</definedName>
    <definedName name="DEBENLP" localSheetId="10">#REF!</definedName>
    <definedName name="DEBENLP" localSheetId="7">#REF!</definedName>
    <definedName name="DEBENLP">#REF!</definedName>
    <definedName name="DEDRB" localSheetId="7">#REF!</definedName>
    <definedName name="DEDRB">#REF!</definedName>
    <definedName name="des" hidden="1">[29]VFLUORI!$J$10:$J$21</definedName>
    <definedName name="df" hidden="1">[1]VFLUORI!$O$10:$O$21</definedName>
    <definedName name="DIFERIDO" localSheetId="6">#REF!</definedName>
    <definedName name="DIFERIDO" localSheetId="10">#REF!</definedName>
    <definedName name="DIFERIDO" localSheetId="7">#REF!</definedName>
    <definedName name="DIFERIDO">#REF!</definedName>
    <definedName name="Difference" localSheetId="6">#REF!</definedName>
    <definedName name="Difference" localSheetId="10">#REF!</definedName>
    <definedName name="Difference" localSheetId="7">#REF!</definedName>
    <definedName name="Difference">#REF!</definedName>
    <definedName name="Disaggregations" localSheetId="6">#REF!</definedName>
    <definedName name="Disaggregations" localSheetId="10">#REF!</definedName>
    <definedName name="Disaggregations" localSheetId="7">#REF!</definedName>
    <definedName name="Disaggregations">#REF!</definedName>
    <definedName name="Dol_Anal_PL" localSheetId="6">[3]Plan1!#REF!</definedName>
    <definedName name="Dol_Anal_PL" localSheetId="10">[2]Plan1!#REF!</definedName>
    <definedName name="Dol_Anal_PL" localSheetId="7">[3]Plan1!#REF!</definedName>
    <definedName name="Dol_Anal_PL">[3]Plan1!#REF!</definedName>
    <definedName name="Dol_Anal_plen" localSheetId="6">[3]Plan1!#REF!</definedName>
    <definedName name="Dol_Anal_plen" localSheetId="10">[2]Plan1!#REF!</definedName>
    <definedName name="Dol_Anal_plen" localSheetId="7">[3]Plan1!#REF!</definedName>
    <definedName name="Dol_Anal_plen">[3]Plan1!#REF!</definedName>
    <definedName name="DOLAR">'[36]DRE-VEIC'!$B$41</definedName>
    <definedName name="DOLAR2">'[37]DRE-VEIC'!$B$41</definedName>
    <definedName name="Dolars98" localSheetId="6">#REF!</definedName>
    <definedName name="Dolars98" localSheetId="10">#REF!</definedName>
    <definedName name="Dolars98" localSheetId="7">#REF!</definedName>
    <definedName name="Dolars98">#REF!</definedName>
    <definedName name="Dolars99" localSheetId="6">[12]Consolidate!#REF!</definedName>
    <definedName name="Dolars99" localSheetId="10">[13]Consolidate!#REF!</definedName>
    <definedName name="Dolars99" localSheetId="7">[12]Consolidate!#REF!</definedName>
    <definedName name="Dolars99">[12]Consolidate!#REF!</definedName>
    <definedName name="dre" localSheetId="10">#REF!</definedName>
    <definedName name="dre" localSheetId="7">#REF!</definedName>
    <definedName name="dre">#REF!</definedName>
    <definedName name="DreC" localSheetId="10">#REF!</definedName>
    <definedName name="DreC" localSheetId="7">#REF!</definedName>
    <definedName name="DreC">#REF!</definedName>
    <definedName name="DRECV" localSheetId="10">#REF!</definedName>
    <definedName name="DRECV" localSheetId="7">#REF!</definedName>
    <definedName name="DRECV">#REF!</definedName>
    <definedName name="DREF" localSheetId="10">[38]dados!$A$1</definedName>
    <definedName name="DREF">[39]dados!$A$1</definedName>
    <definedName name="DREKWI" localSheetId="10">#REF!</definedName>
    <definedName name="DREKWI" localSheetId="7">#REF!</definedName>
    <definedName name="DREKWI">#REF!</definedName>
    <definedName name="DREN" localSheetId="10">#REF!</definedName>
    <definedName name="DREN" localSheetId="7">#REF!</definedName>
    <definedName name="DREN">#REF!</definedName>
    <definedName name="DREWIS" localSheetId="10">#REF!</definedName>
    <definedName name="DREWIS" localSheetId="7">#REF!</definedName>
    <definedName name="DREWIS">#REF!</definedName>
    <definedName name="DREWISV" localSheetId="7">#REF!</definedName>
    <definedName name="DREWISV">#REF!</definedName>
    <definedName name="DUPLS.ARECEBER" localSheetId="6">#REF!</definedName>
    <definedName name="DUPLS.ARECEBER" localSheetId="10">#REF!</definedName>
    <definedName name="DUPLS.ARECEBER" localSheetId="7">#REF!</definedName>
    <definedName name="DUPLS.ARECEBER">#REF!</definedName>
    <definedName name="EE" localSheetId="6">#REF!</definedName>
    <definedName name="EE" localSheetId="10">#REF!</definedName>
    <definedName name="EE" localSheetId="7">#REF!</definedName>
    <definedName name="EE">#REF!</definedName>
    <definedName name="ENV" localSheetId="6">#REF!</definedName>
    <definedName name="ENV" localSheetId="10">#REF!</definedName>
    <definedName name="ENV" localSheetId="7">#REF!</definedName>
    <definedName name="ENV">#REF!</definedName>
    <definedName name="ESTOQUES" localSheetId="6">#REF!</definedName>
    <definedName name="ESTOQUES" localSheetId="10">#REF!</definedName>
    <definedName name="ESTOQUES" localSheetId="7">#REF!</definedName>
    <definedName name="ESTOQUES">#REF!</definedName>
    <definedName name="Excel_BuiltIn_Criteria" localSheetId="6">#REF!</definedName>
    <definedName name="Excel_BuiltIn_Criteria" localSheetId="10">#REF!</definedName>
    <definedName name="Excel_BuiltIn_Criteria" localSheetId="7">#REF!</definedName>
    <definedName name="Excel_BuiltIn_Criteria">#REF!</definedName>
    <definedName name="Excel_BuiltIn_Database" localSheetId="7">#REF!</definedName>
    <definedName name="Excel_BuiltIn_Database">#REF!</definedName>
    <definedName name="Excel_BuiltIn_Database_4" localSheetId="6">#REF!</definedName>
    <definedName name="Excel_BuiltIn_Database_4" localSheetId="10">#REF!</definedName>
    <definedName name="Excel_BuiltIn_Database_4" localSheetId="7">#REF!</definedName>
    <definedName name="Excel_BuiltIn_Database_4">#REF!</definedName>
    <definedName name="Excel_BuiltIn_Extract" localSheetId="6">#REF!</definedName>
    <definedName name="Excel_BuiltIn_Extract" localSheetId="10">#REF!</definedName>
    <definedName name="Excel_BuiltIn_Extract" localSheetId="7">#REF!</definedName>
    <definedName name="Excel_BuiltIn_Extract">#REF!</definedName>
    <definedName name="Excel_BuiltIn_Print_Area" localSheetId="6">#REF!</definedName>
    <definedName name="Excel_BuiltIn_Print_Area" localSheetId="10">#REF!</definedName>
    <definedName name="Excel_BuiltIn_Print_Area" localSheetId="7">#REF!</definedName>
    <definedName name="Excel_BuiltIn_Print_Area">#REF!</definedName>
    <definedName name="Excel_BuiltIn_Print_Titles" localSheetId="6">#REF!</definedName>
    <definedName name="Excel_BuiltIn_Print_Titles" localSheetId="10">#REF!</definedName>
    <definedName name="Excel_BuiltIn_Print_Titles" localSheetId="7">#REF!</definedName>
    <definedName name="Excel_BuiltIn_Print_Titles">#REF!</definedName>
    <definedName name="Excel_BuiltIn_Recorder" localSheetId="6">'[40]Plano de Contas'!#REF!</definedName>
    <definedName name="Excel_BuiltIn_Recorder" localSheetId="10">'[41]Plano de Contas'!#REF!</definedName>
    <definedName name="Excel_BuiltIn_Recorder" localSheetId="7">'[40]Plano de Contas'!#REF!</definedName>
    <definedName name="Excel_BuiltIn_Recorder">'[40]Plano de Contas'!#REF!</definedName>
    <definedName name="Expected_balance" localSheetId="6">#REF!</definedName>
    <definedName name="Expected_balance" localSheetId="10">#REF!</definedName>
    <definedName name="Expected_balance" localSheetId="7">#REF!</definedName>
    <definedName name="Expected_balance">#REF!</definedName>
    <definedName name="F" localSheetId="7">#REF!</definedName>
    <definedName name="F">#REF!</definedName>
    <definedName name="F_1" localSheetId="6">#REF!</definedName>
    <definedName name="F_1" localSheetId="10">#REF!</definedName>
    <definedName name="F_1" localSheetId="7">#REF!</definedName>
    <definedName name="F_1">#REF!</definedName>
    <definedName name="F_2" localSheetId="6">#REF!</definedName>
    <definedName name="F_2" localSheetId="10">#REF!</definedName>
    <definedName name="F_2" localSheetId="7">#REF!</definedName>
    <definedName name="F_2">#REF!</definedName>
    <definedName name="F_3" localSheetId="6">#REF!</definedName>
    <definedName name="F_3" localSheetId="10">#REF!</definedName>
    <definedName name="F_3" localSheetId="7">#REF!</definedName>
    <definedName name="F_3">#REF!</definedName>
    <definedName name="FB_D_PI" localSheetId="6">#REF!</definedName>
    <definedName name="FB_D_PI" localSheetId="10">#REF!</definedName>
    <definedName name="FB_D_PI" localSheetId="7">#REF!</definedName>
    <definedName name="FB_D_PI">#REF!</definedName>
    <definedName name="FB_D_PP" localSheetId="6">#REF!</definedName>
    <definedName name="FB_D_PP" localSheetId="10">#REF!</definedName>
    <definedName name="FB_D_PP" localSheetId="7">#REF!</definedName>
    <definedName name="FB_D_PP">#REF!</definedName>
    <definedName name="FB_T_PI" localSheetId="6">#REF!</definedName>
    <definedName name="FB_T_PI" localSheetId="10">#REF!</definedName>
    <definedName name="FB_T_PI" localSheetId="7">#REF!</definedName>
    <definedName name="FB_T_PI">#REF!</definedName>
    <definedName name="FB_T_PP" localSheetId="6">#REF!</definedName>
    <definedName name="FB_T_PP" localSheetId="10">#REF!</definedName>
    <definedName name="FB_T_PP" localSheetId="7">#REF!</definedName>
    <definedName name="FB_T_PP">#REF!</definedName>
    <definedName name="FECHAMENTO" localSheetId="7">#REF!</definedName>
    <definedName name="FECHAMENTO">#REF!</definedName>
    <definedName name="fefe" localSheetId="6">#REF!</definedName>
    <definedName name="fefe" localSheetId="10">#REF!</definedName>
    <definedName name="fefe" localSheetId="7">#REF!</definedName>
    <definedName name="fefe">#REF!</definedName>
    <definedName name="ffff" hidden="1">'[14]base dados grafico'!$J$10:$J$21</definedName>
    <definedName name="FINANCP" localSheetId="6">#REF!</definedName>
    <definedName name="FINANCP" localSheetId="10">#REF!</definedName>
    <definedName name="FINANCP" localSheetId="7">#REF!</definedName>
    <definedName name="FINANCP">#REF!</definedName>
    <definedName name="FINANLP" localSheetId="6">#REF!</definedName>
    <definedName name="FINANLP" localSheetId="10">#REF!</definedName>
    <definedName name="FINANLP" localSheetId="7">#REF!</definedName>
    <definedName name="FINANLP">#REF!</definedName>
    <definedName name="FN_D_PI" localSheetId="6">#REF!</definedName>
    <definedName name="FN_D_PI" localSheetId="10">#REF!</definedName>
    <definedName name="FN_D_PI" localSheetId="7">#REF!</definedName>
    <definedName name="FN_D_PI">#REF!</definedName>
    <definedName name="FN_T_PI" localSheetId="6">#REF!</definedName>
    <definedName name="FN_T_PI" localSheetId="10">#REF!</definedName>
    <definedName name="FN_T_PI" localSheetId="7">#REF!</definedName>
    <definedName name="FN_T_PI">#REF!</definedName>
    <definedName name="FOLHA" localSheetId="10">'[42]QL REALIZADO'!$A$122:$S$181</definedName>
    <definedName name="FOLHA">'[43]QL REALIZADO'!$A$122:$S$181</definedName>
    <definedName name="FOLHA_4" localSheetId="6">#REF!</definedName>
    <definedName name="FOLHA_4" localSheetId="10">#REF!</definedName>
    <definedName name="FOLHA_4" localSheetId="7">#REF!</definedName>
    <definedName name="FOLHA_4">#REF!</definedName>
    <definedName name="FU" localSheetId="6">'[44]Detailed Adjustments'!#REF!</definedName>
    <definedName name="FU" localSheetId="10">'[44]Detailed Adjustments'!#REF!</definedName>
    <definedName name="FU" localSheetId="7">'[44]Detailed Adjustments'!#REF!</definedName>
    <definedName name="FU">'[44]Detailed Adjustments'!#REF!</definedName>
    <definedName name="g" localSheetId="10">[2]Plan1!$C$7:$V$7</definedName>
    <definedName name="g">[3]Plan1!$C$7:$V$7</definedName>
    <definedName name="gf" hidden="1">[1]VFLUORI!$A$10:$A$21</definedName>
    <definedName name="ggg" hidden="1">[1]VFLUORI!$J$10:$J$21</definedName>
    <definedName name="GGGG" hidden="1">[1]VFLUORI!$O$10:$O$21</definedName>
    <definedName name="GGGGGGG" hidden="1">[14]VFLUORI!$I$10:$I$21</definedName>
    <definedName name="graf" hidden="1">'[14]base dados grafico'!$A$10:$A$21</definedName>
    <definedName name="GRAF_ACUM" localSheetId="10">'[45]2002 x 2001 GRAPH'!$D$43:$N$63</definedName>
    <definedName name="GRAF_ACUM">'[46]2002 x 2001 GRAPH'!$D$43:$N$63</definedName>
    <definedName name="GRAF_MES" localSheetId="10">'[45]2002 x 2001 GRAPH'!$D$21:$N$41</definedName>
    <definedName name="GRAF_MES">'[46]2002 x 2001 GRAPH'!$D$21:$N$41</definedName>
    <definedName name="GRÁFICO" localSheetId="10">#REF!</definedName>
    <definedName name="GRÁFICO" localSheetId="7">#REF!</definedName>
    <definedName name="GRÁFICO">#REF!</definedName>
    <definedName name="GRUPO_1" localSheetId="6">#REF!</definedName>
    <definedName name="GRUPO_1" localSheetId="10">#REF!</definedName>
    <definedName name="GRUPO_1" localSheetId="7">#REF!</definedName>
    <definedName name="GRUPO_1">#REF!</definedName>
    <definedName name="GRUPO_2" localSheetId="6">#REF!</definedName>
    <definedName name="GRUPO_2" localSheetId="10">#REF!</definedName>
    <definedName name="GRUPO_2" localSheetId="7">#REF!</definedName>
    <definedName name="GRUPO_2">#REF!</definedName>
    <definedName name="GRUPO_3" localSheetId="6">#REF!</definedName>
    <definedName name="GRUPO_3" localSheetId="10">#REF!</definedName>
    <definedName name="GRUPO_3" localSheetId="7">#REF!</definedName>
    <definedName name="GRUPO_3">#REF!</definedName>
    <definedName name="GRUPO_4" localSheetId="6">#REF!</definedName>
    <definedName name="GRUPO_4" localSheetId="10">#REF!</definedName>
    <definedName name="GRUPO_4" localSheetId="7">#REF!</definedName>
    <definedName name="GRUPO_4">#REF!</definedName>
    <definedName name="GRUPO_5" localSheetId="6">#REF!</definedName>
    <definedName name="GRUPO_5" localSheetId="10">#REF!</definedName>
    <definedName name="GRUPO_5" localSheetId="7">#REF!</definedName>
    <definedName name="GRUPO_5">#REF!</definedName>
    <definedName name="GRUPO_6" localSheetId="6">#REF!</definedName>
    <definedName name="GRUPO_6" localSheetId="10">#REF!</definedName>
    <definedName name="GRUPO_6" localSheetId="7">#REF!</definedName>
    <definedName name="GRUPO_6">#REF!</definedName>
    <definedName name="GRUPO_7" localSheetId="6">#REF!</definedName>
    <definedName name="GRUPO_7" localSheetId="10">#REF!</definedName>
    <definedName name="GRUPO_7" localSheetId="7">#REF!</definedName>
    <definedName name="GRUPO_7">#REF!</definedName>
    <definedName name="GRUPO_8" localSheetId="6">#REF!</definedName>
    <definedName name="GRUPO_8" localSheetId="10">#REF!</definedName>
    <definedName name="GRUPO_8" localSheetId="7">#REF!</definedName>
    <definedName name="GRUPO_8">#REF!</definedName>
    <definedName name="gt" localSheetId="6" hidden="1">#REF!</definedName>
    <definedName name="gt" localSheetId="10" hidden="1">#REF!</definedName>
    <definedName name="gt" localSheetId="7" hidden="1">#REF!</definedName>
    <definedName name="gt" hidden="1">#REF!</definedName>
    <definedName name="gugu" hidden="1">[29]VFLUORI!$P$10:$P$21</definedName>
    <definedName name="HH" localSheetId="6">#REF!</definedName>
    <definedName name="HH" localSheetId="10">#REF!</definedName>
    <definedName name="HH" localSheetId="7">#REF!</definedName>
    <definedName name="HH">#REF!</definedName>
    <definedName name="hsd" localSheetId="6">'[47]Summary Information'!#REF!</definedName>
    <definedName name="hsd" localSheetId="10">'[47]Summary Information'!#REF!</definedName>
    <definedName name="hsd" localSheetId="7">'[47]Summary Information'!#REF!</definedName>
    <definedName name="hsd">'[47]Summary Information'!#REF!</definedName>
    <definedName name="HTML_CodePage" hidden="1">1252</definedName>
    <definedName name="HTML_Control" localSheetId="4" hidden="1">{"'RELATÓRIO'!$A$1:$E$20","'RELATÓRIO'!$A$22:$D$34","'INTERNET'!$A$31:$G$58","'INTERNET'!$A$1:$G$28","'SÉRIE HISTÓRICA'!$A$167:$H$212","'SÉRIE HISTÓRICA'!$A$56:$H$101"}</definedName>
    <definedName name="HTML_Control" localSheetId="10" hidden="1">{"'RELATÓRIO'!$A$1:$E$20","'RELATÓRIO'!$A$22:$D$34","'INTERNET'!$A$31:$G$58","'INTERNET'!$A$1:$G$28","'SÉRIE HISTÓRICA'!$A$167:$H$212","'SÉRIE HISTÓRICA'!$A$56:$H$101"}</definedName>
    <definedName name="HTML_Control" hidden="1">{"'RELATÓRIO'!$A$1:$E$20","'RELATÓRIO'!$A$22:$D$34","'INTERNET'!$A$31:$G$58","'INTERNET'!$A$1:$G$28","'SÉRIE HISTÓRICA'!$A$167:$H$212","'SÉRIE HISTÓRICA'!$A$56:$H$101"}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"C:\DIVULGAÇÃO INPC IPCA 2001\inpc0501.htm"</definedName>
    <definedName name="HTML_Title" hidden="1">""</definedName>
    <definedName name="iCDI" localSheetId="6">'[34]CUSTO MEDIO CONTR'!#REF!</definedName>
    <definedName name="iCDI" localSheetId="10">'[35]CUSTO MEDIO CONTR'!#REF!</definedName>
    <definedName name="iCDI" localSheetId="7">'[34]CUSTO MEDIO CONTR'!#REF!</definedName>
    <definedName name="iCDI">'[34]CUSTO MEDIO CONTR'!#REF!</definedName>
    <definedName name="II" localSheetId="6">#REF!</definedName>
    <definedName name="II" localSheetId="10">#REF!</definedName>
    <definedName name="II" localSheetId="7">#REF!</definedName>
    <definedName name="II">#REF!</definedName>
    <definedName name="IMOBILIZA01" localSheetId="6">#REF!</definedName>
    <definedName name="IMOBILIZA01" localSheetId="10">#REF!</definedName>
    <definedName name="IMOBILIZA01" localSheetId="7">#REF!</definedName>
    <definedName name="IMOBILIZA01">#REF!</definedName>
    <definedName name="IMOBILIZA02" localSheetId="6">#REF!</definedName>
    <definedName name="IMOBILIZA02" localSheetId="10">#REF!</definedName>
    <definedName name="IMOBILIZA02" localSheetId="7">#REF!</definedName>
    <definedName name="IMOBILIZA02">#REF!</definedName>
    <definedName name="IMOBILIZADO" localSheetId="6">#REF!</definedName>
    <definedName name="IMOBILIZADO" localSheetId="10">#REF!</definedName>
    <definedName name="IMOBILIZADO" localSheetId="7">#REF!</definedName>
    <definedName name="IMOBILIZADO">#REF!</definedName>
    <definedName name="IMPATUAL" localSheetId="6">#REF!</definedName>
    <definedName name="IMPATUAL" localSheetId="10">#REF!</definedName>
    <definedName name="IMPATUAL" localSheetId="7">#REF!</definedName>
    <definedName name="IMPATUAL">#REF!</definedName>
    <definedName name="IMPCONSOLIDADO" localSheetId="10">(#REF!,#REF!,#REF!,#REF!,#REF!,#REF!)</definedName>
    <definedName name="IMPCONSOLIDADO" localSheetId="7">(#REF!,#REF!,#REF!,#REF!,#REF!,#REF!)</definedName>
    <definedName name="IMPCONSOLIDADO">(#REF!,#REF!,#REF!,#REF!,#REF!,#REF!)</definedName>
    <definedName name="IMPKWI" localSheetId="10">([48]KWI!$DO$1371:$DT$1429,[48]KWI!$B$2:$I$62,[48]KWI!$B$64:$I$120,[48]KWI!$B$122:$I$180,[48]KWI!$B$184:$I$237,[48]KWI!$L$271:$R$330)</definedName>
    <definedName name="IMPKWI">([49]KWI!$DO$1371:$DT$1429,[49]KWI!$B$2:$I$62,[49]KWI!$B$64:$I$120,[49]KWI!$B$122:$I$180,[49]KWI!$B$184:$I$237,[49]KWI!$L$271:$R$330)</definedName>
    <definedName name="IMPKWSA" localSheetId="10">([48]KWSA!$DM$1371:$DQ$1429,[48]KWSA!$B$2:$E$62,[48]KWSA!$B$64:$E$120,[48]KWSA!$B$122:$E$180,[48]KWSA!$B$184:$E$237,[48]KWSA!$H$271:$L$330)</definedName>
    <definedName name="IMPKWSA">([49]KWSA!$DM$1371:$DQ$1429,[49]KWSA!$B$2:$E$62,[49]KWSA!$B$64:$E$120,[49]KWSA!$B$122:$E$180,[49]KWSA!$B$184:$E$237,[49]KWSA!$H$271:$L$330)</definedName>
    <definedName name="IMPNIPPON" localSheetId="10">([48]KWPEÇAS!$CT$1371:$CY$1429,[48]KWPEÇAS!$B$2:$E$62,[48]KWPEÇAS!$B$64:$E$120,[48]KWPEÇAS!$B$122:$E$180,[48]KWPEÇAS!$B$184:$E$237,[48]KWPEÇAS!$H$271:$L$330)</definedName>
    <definedName name="IMPNIPPON">([49]KWPEÇAS!$CT$1371:$CY$1429,[49]KWPEÇAS!$B$2:$E$62,[49]KWPEÇAS!$B$64:$E$120,[49]KWPEÇAS!$B$122:$E$180,[49]KWPEÇAS!$B$184:$E$237,[49]KWPEÇAS!$H$271:$L$330)</definedName>
    <definedName name="INCENTIVOS" localSheetId="6">#REF!</definedName>
    <definedName name="INCENTIVOS" localSheetId="10">#REF!</definedName>
    <definedName name="INCENTIVOS" localSheetId="7">#REF!</definedName>
    <definedName name="INCENTIVOS">#REF!</definedName>
    <definedName name="initialdate" localSheetId="10">[2]Plan1!$D$8</definedName>
    <definedName name="initialdate">[3]Plan1!$D$8</definedName>
    <definedName name="interm_level">'[28]Tabela de Parâmetros'!$D$6:$F$11</definedName>
    <definedName name="INVESCOLIG" localSheetId="6">#REF!</definedName>
    <definedName name="INVESCOLIG" localSheetId="10">#REF!</definedName>
    <definedName name="INVESCOLIG" localSheetId="7">#REF!</definedName>
    <definedName name="INVESCOLIG">#REF!</definedName>
    <definedName name="INVESTIOUTROS" localSheetId="6">#REF!</definedName>
    <definedName name="INVESTIOUTROS" localSheetId="10">#REF!</definedName>
    <definedName name="INVESTIOUTROS" localSheetId="7">#REF!</definedName>
    <definedName name="INVESTIOUTROS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SP_Profit_and_Loss" localSheetId="6">'[31]Canbras TVA'!#REF!</definedName>
    <definedName name="ISP_Profit_and_Loss" localSheetId="10">'[31]Canbras TVA'!#REF!</definedName>
    <definedName name="ISP_Profit_and_Loss" localSheetId="7">'[31]Canbras TVA'!#REF!</definedName>
    <definedName name="ISP_Profit_and_Loss">'[31]Canbras TVA'!#REF!</definedName>
    <definedName name="JUDICIAIS" localSheetId="6">#REF!</definedName>
    <definedName name="JUDICIAIS" localSheetId="10">#REF!</definedName>
    <definedName name="JUDICIAIS" localSheetId="7">#REF!</definedName>
    <definedName name="JUDICIAIS">#REF!</definedName>
    <definedName name="JULHO" localSheetId="6">#REF!</definedName>
    <definedName name="JULHO" localSheetId="10">#REF!</definedName>
    <definedName name="JULHO" localSheetId="7">#REF!</definedName>
    <definedName name="JULHO">#REF!</definedName>
    <definedName name="K" localSheetId="4">{#N/A,#N/A,TRUE,"imasa"}</definedName>
    <definedName name="K" localSheetId="10">{#N/A,#N/A,TRUE,"imasa"}</definedName>
    <definedName name="K">{#N/A,#N/A,TRUE,"imasa"}</definedName>
    <definedName name="KWSA" localSheetId="10">([48]KWSA!$A$1,[48]KWSA!$B$2:$E$62,[48]KWSA!$B$64:$F$120,[48]KWSA!$B$122:$E$180,[48]KWSA!$B$184:$E$237,[48]KWSA!$H$271:$L$330)</definedName>
    <definedName name="KWSA">([49]KWSA!$A$1,[49]KWSA!$B$2:$E$62,[49]KWSA!$B$64:$F$120,[49]KWSA!$B$122:$E$180,[49]KWSA!$B$184:$E$237,[49]KWSA!$H$271:$L$330)</definedName>
    <definedName name="L." localSheetId="6">#REF!</definedName>
    <definedName name="L." localSheetId="10">#REF!</definedName>
    <definedName name="L." localSheetId="7">#REF!</definedName>
    <definedName name="L.">#REF!</definedName>
    <definedName name="L_Adjust">#N/A</definedName>
    <definedName name="L_AJE_Tot">#N/A</definedName>
    <definedName name="L_CY_Beg">#N/A</definedName>
    <definedName name="L_CY_End">#N/A</definedName>
    <definedName name="L_PY_End">#N/A</definedName>
    <definedName name="L_RJE_Tot">#N/A</definedName>
    <definedName name="LASTRO" localSheetId="10">[50]HEDGE!$C$12:$Q$47</definedName>
    <definedName name="LASTRO">[51]HEDGE!$C$12:$Q$47</definedName>
    <definedName name="Libor" localSheetId="10">#REF!</definedName>
    <definedName name="Libor" localSheetId="7">#REF!</definedName>
    <definedName name="Libor">#REF!</definedName>
    <definedName name="LKLLLLL" hidden="1">'[52]base dados grafico'!$P$10:$P$21</definedName>
    <definedName name="LL" localSheetId="6">#REF!</definedName>
    <definedName name="LL" localSheetId="10">#REF!</definedName>
    <definedName name="LL" localSheetId="7">#REF!</definedName>
    <definedName name="LL">#REF!</definedName>
    <definedName name="LO_D_PI" localSheetId="6">#REF!</definedName>
    <definedName name="LO_D_PI" localSheetId="10">#REF!</definedName>
    <definedName name="LO_D_PI" localSheetId="7">#REF!</definedName>
    <definedName name="LO_D_PI">#REF!</definedName>
    <definedName name="LO_T_PI" localSheetId="6">#REF!</definedName>
    <definedName name="LO_T_PI" localSheetId="10">#REF!</definedName>
    <definedName name="LO_T_PI" localSheetId="7">#REF!</definedName>
    <definedName name="LO_T_PI">#REF!</definedName>
    <definedName name="Luiz" localSheetId="6">#REF!</definedName>
    <definedName name="Luiz" localSheetId="10">#REF!</definedName>
    <definedName name="Luiz" localSheetId="7">#REF!</definedName>
    <definedName name="Luiz">#REF!</definedName>
    <definedName name="Macro2" localSheetId="6">'[53]Plano de Contas'!#REF!</definedName>
    <definedName name="Macro2" localSheetId="10">'[53]Plano de Contas'!#REF!</definedName>
    <definedName name="Macro2" localSheetId="7">'[53]Plano de Contas'!#REF!</definedName>
    <definedName name="Macro2">'[53]Plano de Contas'!#REF!</definedName>
    <definedName name="MaTRIZ" localSheetId="10">[2]Plan1!$A$1:$G$412</definedName>
    <definedName name="MaTRIZ">[3]Plan1!$A$1:$G$412</definedName>
    <definedName name="MENU" localSheetId="6">#REF!</definedName>
    <definedName name="MENU" localSheetId="10">#REF!</definedName>
    <definedName name="MENU" localSheetId="7">#REF!</definedName>
    <definedName name="MENU">#REF!</definedName>
    <definedName name="MESANT" localSheetId="6">[54]base!#REF!</definedName>
    <definedName name="MESANT" localSheetId="10">[55]base!#REF!</definedName>
    <definedName name="MESANT" localSheetId="7">[54]base!#REF!</definedName>
    <definedName name="MESANT">[54]base!#REF!</definedName>
    <definedName name="MESANTPROX" localSheetId="10">[56]dados!$BA$5:$BC$17</definedName>
    <definedName name="MESANTPROX">[57]dados!$BA$5:$BC$17</definedName>
    <definedName name="MÊSES" localSheetId="6">#REF!</definedName>
    <definedName name="MÊSES" localSheetId="10">#REF!</definedName>
    <definedName name="MÊSES" localSheetId="7">#REF!</definedName>
    <definedName name="MÊSES">#REF!</definedName>
    <definedName name="MESREF">[23]FINAL!$A$1</definedName>
    <definedName name="MM" localSheetId="6">#REF!</definedName>
    <definedName name="MM" localSheetId="10">#REF!</definedName>
    <definedName name="MM" localSheetId="7">#REF!</definedName>
    <definedName name="MM">#REF!</definedName>
    <definedName name="MM_1" localSheetId="6">#REF!</definedName>
    <definedName name="MM_1" localSheetId="10">#REF!</definedName>
    <definedName name="MM_1" localSheetId="7">#REF!</definedName>
    <definedName name="MM_1">#REF!</definedName>
    <definedName name="Monetary_Precision" localSheetId="6">#REF!</definedName>
    <definedName name="Monetary_Precision" localSheetId="10">#REF!</definedName>
    <definedName name="Monetary_Precision" localSheetId="7">#REF!</definedName>
    <definedName name="Monetary_Precision">#REF!</definedName>
    <definedName name="MU_D_PI" localSheetId="6">#REF!</definedName>
    <definedName name="MU_D_PI" localSheetId="10">#REF!</definedName>
    <definedName name="MU_D_PI" localSheetId="7">#REF!</definedName>
    <definedName name="MU_D_PI">#REF!</definedName>
    <definedName name="MU_D_PP" localSheetId="6">#REF!</definedName>
    <definedName name="MU_D_PP" localSheetId="10">#REF!</definedName>
    <definedName name="MU_D_PP" localSheetId="7">#REF!</definedName>
    <definedName name="MU_D_PP">#REF!</definedName>
    <definedName name="MU_T_PI" localSheetId="6">#REF!</definedName>
    <definedName name="MU_T_PI" localSheetId="10">#REF!</definedName>
    <definedName name="MU_T_PI" localSheetId="7">#REF!</definedName>
    <definedName name="MU_T_PI">#REF!</definedName>
    <definedName name="MU_T_PP" localSheetId="6">#REF!</definedName>
    <definedName name="MU_T_PP" localSheetId="10">#REF!</definedName>
    <definedName name="MU_T_PP" localSheetId="7">#REF!</definedName>
    <definedName name="MU_T_PP">#REF!</definedName>
    <definedName name="n" localSheetId="10">[2]Plan1!$C$17:$V$17</definedName>
    <definedName name="n">[3]Plan1!$C$17:$V$17</definedName>
    <definedName name="NN" localSheetId="6">#REF!</definedName>
    <definedName name="NN" localSheetId="10">#REF!</definedName>
    <definedName name="NN" localSheetId="7">#REF!</definedName>
    <definedName name="NN">#REF!</definedName>
    <definedName name="ntjty" hidden="1">'[14]base dados grafico'!$I$10:$I$21</definedName>
    <definedName name="OPTICAL_EQUIPMENTS" localSheetId="10">[2]Plan1!$A$2:$F$248</definedName>
    <definedName name="OPTICAL_EQUIPMENTS">[3]Plan1!$A$2:$F$248</definedName>
    <definedName name="OUCTASLP" localSheetId="6">#REF!</definedName>
    <definedName name="OUCTASLP" localSheetId="10">#REF!</definedName>
    <definedName name="OUCTASLP" localSheetId="7">#REF!</definedName>
    <definedName name="OUCTASLP">#REF!</definedName>
    <definedName name="OUT_INFORM" localSheetId="6">#REF!</definedName>
    <definedName name="OUT_INFORM" localSheetId="10">#REF!</definedName>
    <definedName name="OUT_INFORM" localSheetId="7">#REF!</definedName>
    <definedName name="OUT_INFORM">#REF!</definedName>
    <definedName name="OUTRASRECEBER" localSheetId="6">#REF!</definedName>
    <definedName name="OUTRASRECEBER" localSheetId="10">#REF!</definedName>
    <definedName name="OUTRASRECEBER" localSheetId="7">#REF!</definedName>
    <definedName name="OUTRASRECEBER">#REF!</definedName>
    <definedName name="OUTROS2" localSheetId="6">#REF!</definedName>
    <definedName name="OUTROS2" localSheetId="10">#REF!</definedName>
    <definedName name="OUTROS2" localSheetId="7">#REF!</definedName>
    <definedName name="OUTROS2">#REF!</definedName>
    <definedName name="OUTROS3" localSheetId="6">#REF!</definedName>
    <definedName name="OUTROS3" localSheetId="10">#REF!</definedName>
    <definedName name="OUTROS3" localSheetId="7">#REF!</definedName>
    <definedName name="OUTROS3">#REF!</definedName>
    <definedName name="OUTROS4" localSheetId="6">#REF!</definedName>
    <definedName name="OUTROS4" localSheetId="10">#REF!</definedName>
    <definedName name="OUTROS4" localSheetId="7">#REF!</definedName>
    <definedName name="OUTROS4">#REF!</definedName>
    <definedName name="OUTROSCRED" localSheetId="6">#REF!</definedName>
    <definedName name="OUTROSCRED" localSheetId="10">#REF!</definedName>
    <definedName name="OUTROSCRED" localSheetId="7">#REF!</definedName>
    <definedName name="OUTROSCRED">#REF!</definedName>
    <definedName name="OUTROSIMOBIL" localSheetId="6">#REF!</definedName>
    <definedName name="OUTROSIMOBIL" localSheetId="10">#REF!</definedName>
    <definedName name="OUTROSIMOBIL" localSheetId="7">#REF!</definedName>
    <definedName name="OUTROSIMOBIL">#REF!</definedName>
    <definedName name="OUTROSLP" localSheetId="6">#REF!</definedName>
    <definedName name="OUTROSLP" localSheetId="10">#REF!</definedName>
    <definedName name="OUTROSLP" localSheetId="7">#REF!</definedName>
    <definedName name="OUTROSLP">#REF!</definedName>
    <definedName name="P" localSheetId="7">#REF!</definedName>
    <definedName name="P">#REF!</definedName>
    <definedName name="PA" localSheetId="7">#REF!</definedName>
    <definedName name="PA">#REF!</definedName>
    <definedName name="PAGE1" localSheetId="6">#REF!</definedName>
    <definedName name="PAGE1" localSheetId="10">#REF!</definedName>
    <definedName name="PAGE1" localSheetId="7">#REF!</definedName>
    <definedName name="PAGE1">#REF!</definedName>
    <definedName name="PageMaker" localSheetId="6">#REF!</definedName>
    <definedName name="PageMaker" localSheetId="10">#REF!</definedName>
    <definedName name="PageMaker" localSheetId="7">#REF!</definedName>
    <definedName name="PageMaker">#REF!</definedName>
    <definedName name="passivo" localSheetId="7">#REF!</definedName>
    <definedName name="passivo">#REF!</definedName>
    <definedName name="PASSIVO_4" localSheetId="6">#REF!</definedName>
    <definedName name="PASSIVO_4" localSheetId="10">#REF!</definedName>
    <definedName name="PASSIVO_4" localSheetId="7">#REF!</definedName>
    <definedName name="PASSIVO_4">#REF!</definedName>
    <definedName name="PASSIVO1" localSheetId="7">#REF!</definedName>
    <definedName name="PASSIVO1">#REF!</definedName>
    <definedName name="PASSIVO1C" localSheetId="7">#REF!</definedName>
    <definedName name="PASSIVO1C">#REF!</definedName>
    <definedName name="PASSIVO1N" localSheetId="7">#REF!</definedName>
    <definedName name="PASSIVO1N">#REF!</definedName>
    <definedName name="PASSIVO1V" localSheetId="7">#REF!</definedName>
    <definedName name="PASSIVO1V">#REF!</definedName>
    <definedName name="PASSIVO2" localSheetId="7">#REF!</definedName>
    <definedName name="PASSIVO2">#REF!</definedName>
    <definedName name="PASSIVO2C" localSheetId="7">#REF!</definedName>
    <definedName name="PASSIVO2C">#REF!</definedName>
    <definedName name="PASSIVO2N" localSheetId="7">#REF!</definedName>
    <definedName name="PASSIVO2N">#REF!</definedName>
    <definedName name="PASSIVO2V" localSheetId="7">#REF!</definedName>
    <definedName name="PASSIVO2V">#REF!</definedName>
    <definedName name="PassivoC" localSheetId="7">#REF!</definedName>
    <definedName name="PassivoC">#REF!</definedName>
    <definedName name="PASSIVOKWI" localSheetId="7">#REF!</definedName>
    <definedName name="PASSIVOKWI">#REF!</definedName>
    <definedName name="pasta" localSheetId="6">#REF!</definedName>
    <definedName name="pasta" localSheetId="10">#REF!</definedName>
    <definedName name="pasta" localSheetId="7">#REF!</definedName>
    <definedName name="pasta">#REF!</definedName>
    <definedName name="PD" hidden="1">[1]VFLUORI!$I$10:$I$21</definedName>
    <definedName name="PI_PF" localSheetId="6">#REF!</definedName>
    <definedName name="PI_PF" localSheetId="10">#REF!</definedName>
    <definedName name="PI_PF" localSheetId="7">#REF!</definedName>
    <definedName name="PI_PF">#REF!</definedName>
    <definedName name="PI_PP" localSheetId="6">#REF!</definedName>
    <definedName name="PI_PP" localSheetId="10">#REF!</definedName>
    <definedName name="PI_PP" localSheetId="7">#REF!</definedName>
    <definedName name="PI_PP">#REF!</definedName>
    <definedName name="PP" localSheetId="7">#REF!</definedName>
    <definedName name="PP">#REF!</definedName>
    <definedName name="PP_PF" localSheetId="6">#REF!</definedName>
    <definedName name="PP_PF" localSheetId="10">#REF!</definedName>
    <definedName name="PP_PF" localSheetId="7">#REF!</definedName>
    <definedName name="PP_PF">#REF!</definedName>
    <definedName name="PRINT_AR01" localSheetId="6">#REF!</definedName>
    <definedName name="PRINT_AR01" localSheetId="10">#REF!</definedName>
    <definedName name="PRINT_AR01" localSheetId="7">#REF!</definedName>
    <definedName name="PRINT_AR01">#REF!</definedName>
    <definedName name="PRINT_AR03" localSheetId="6">#REF!</definedName>
    <definedName name="PRINT_AR03" localSheetId="10">#REF!</definedName>
    <definedName name="PRINT_AR03" localSheetId="7">#REF!</definedName>
    <definedName name="PRINT_AR03">#REF!</definedName>
    <definedName name="PRINT_AR04" localSheetId="6">#REF!</definedName>
    <definedName name="PRINT_AR04" localSheetId="10">#REF!</definedName>
    <definedName name="PRINT_AR04" localSheetId="7">#REF!</definedName>
    <definedName name="PRINT_AR04">#REF!</definedName>
    <definedName name="PRINT_AR05" localSheetId="6">#REF!</definedName>
    <definedName name="PRINT_AR05" localSheetId="10">#REF!</definedName>
    <definedName name="PRINT_AR05" localSheetId="7">#REF!</definedName>
    <definedName name="PRINT_AR05">#REF!</definedName>
    <definedName name="PRINT_AR06" localSheetId="6">#REF!</definedName>
    <definedName name="PRINT_AR06" localSheetId="10">#REF!</definedName>
    <definedName name="PRINT_AR06" localSheetId="7">#REF!</definedName>
    <definedName name="PRINT_AR06">#REF!</definedName>
    <definedName name="PRINT_AR07" localSheetId="6">#REF!</definedName>
    <definedName name="PRINT_AR07" localSheetId="10">#REF!</definedName>
    <definedName name="PRINT_AR07" localSheetId="7">#REF!</definedName>
    <definedName name="PRINT_AR07">#REF!</definedName>
    <definedName name="PRINT_AR08" localSheetId="6">#REF!</definedName>
    <definedName name="PRINT_AR08" localSheetId="10">#REF!</definedName>
    <definedName name="PRINT_AR08" localSheetId="7">#REF!</definedName>
    <definedName name="PRINT_AR08">#REF!</definedName>
    <definedName name="PRINT_AR09" localSheetId="6">#REF!</definedName>
    <definedName name="PRINT_AR09" localSheetId="10">#REF!</definedName>
    <definedName name="PRINT_AR09" localSheetId="7">#REF!</definedName>
    <definedName name="PRINT_AR09">#REF!</definedName>
    <definedName name="PRINT_AR10" localSheetId="6">#REF!</definedName>
    <definedName name="PRINT_AR10" localSheetId="10">#REF!</definedName>
    <definedName name="PRINT_AR10" localSheetId="7">#REF!</definedName>
    <definedName name="PRINT_AR10">#REF!</definedName>
    <definedName name="PRINT_AR11" localSheetId="6">#REF!</definedName>
    <definedName name="PRINT_AR11" localSheetId="10">#REF!</definedName>
    <definedName name="PRINT_AR11" localSheetId="7">#REF!</definedName>
    <definedName name="PRINT_AR11">#REF!</definedName>
    <definedName name="PRINT_AR14" localSheetId="6">#REF!</definedName>
    <definedName name="PRINT_AR14" localSheetId="10">#REF!</definedName>
    <definedName name="PRINT_AR14" localSheetId="7">#REF!</definedName>
    <definedName name="PRINT_AR14">#REF!</definedName>
    <definedName name="PRINT_AREA_MI" localSheetId="6">#REF!</definedName>
    <definedName name="PRINT_AREA_MI" localSheetId="10">#REF!</definedName>
    <definedName name="PRINT_AREA_MI" localSheetId="7">#REF!</definedName>
    <definedName name="PRINT_AREA_MI">#REF!</definedName>
    <definedName name="PRINT_TITL01" localSheetId="6">#REF!</definedName>
    <definedName name="PRINT_TITL01" localSheetId="10">#REF!</definedName>
    <definedName name="PRINT_TITL01" localSheetId="7">#REF!</definedName>
    <definedName name="PRINT_TITL01">#REF!</definedName>
    <definedName name="Profit_and_Loss" localSheetId="6">'[31]Canbras TVA'!#REF!</definedName>
    <definedName name="Profit_and_Loss" localSheetId="10">'[31]Canbras TVA'!#REF!</definedName>
    <definedName name="Profit_and_Loss" localSheetId="7">'[31]Canbras TVA'!#REF!</definedName>
    <definedName name="Profit_and_Loss">'[31]Canbras TVA'!#REF!</definedName>
    <definedName name="proll" localSheetId="6">#REF!</definedName>
    <definedName name="proll" localSheetId="10">#REF!</definedName>
    <definedName name="proll" localSheetId="7">#REF!</definedName>
    <definedName name="proll">#REF!</definedName>
    <definedName name="PTS" localSheetId="6">#REF!</definedName>
    <definedName name="PTS" localSheetId="10">#REF!</definedName>
    <definedName name="PTS" localSheetId="7">#REF!</definedName>
    <definedName name="PTS">#REF!</definedName>
    <definedName name="QL" localSheetId="10">'[42]QL REALIZADO'!$A$1:$T$117</definedName>
    <definedName name="QL">'[43]QL REALIZADO'!$A$1:$T$117</definedName>
    <definedName name="QUAD_02_01" localSheetId="10">'[45]2002 x 2001 GRAPH'!$E$5:$M$19</definedName>
    <definedName name="QUAD_02_01">'[46]2002 x 2001 GRAPH'!$E$5:$M$19</definedName>
    <definedName name="R_Factor" localSheetId="6">#REF!</definedName>
    <definedName name="R_Factor" localSheetId="10">#REF!</definedName>
    <definedName name="R_Factor" localSheetId="7">#REF!</definedName>
    <definedName name="R_Factor">#REF!</definedName>
    <definedName name="Reais98" localSheetId="6">#REF!</definedName>
    <definedName name="Reais98" localSheetId="10">#REF!</definedName>
    <definedName name="Reais98" localSheetId="7">#REF!</definedName>
    <definedName name="Reais98">#REF!</definedName>
    <definedName name="Reais99" localSheetId="6">[12]Consolidate!#REF!</definedName>
    <definedName name="Reais99" localSheetId="10">[13]Consolidate!#REF!</definedName>
    <definedName name="Reais99" localSheetId="7">[12]Consolidate!#REF!</definedName>
    <definedName name="Reais99">[12]Consolidate!#REF!</definedName>
    <definedName name="RECUPERAR" localSheetId="6">#REF!</definedName>
    <definedName name="RECUPERAR" localSheetId="10">#REF!</definedName>
    <definedName name="RECUPERAR" localSheetId="7">#REF!</definedName>
    <definedName name="RECUPERAR">#REF!</definedName>
    <definedName name="REF" localSheetId="6">#REF!</definedName>
    <definedName name="REF" localSheetId="10">#REF!</definedName>
    <definedName name="REF" localSheetId="7">#REF!</definedName>
    <definedName name="REF">#REF!</definedName>
    <definedName name="Residual_difference" localSheetId="6">#REF!</definedName>
    <definedName name="Residual_difference" localSheetId="10">#REF!</definedName>
    <definedName name="Residual_difference" localSheetId="7">#REF!</definedName>
    <definedName name="Residual_difference">#REF!</definedName>
    <definedName name="RESU" localSheetId="6">#REF!</definedName>
    <definedName name="RESU" localSheetId="10">#REF!</definedName>
    <definedName name="RESU" localSheetId="7">#REF!</definedName>
    <definedName name="RESU">#REF!</definedName>
    <definedName name="RESULTADO" localSheetId="6">#REF!</definedName>
    <definedName name="RESULTADO" localSheetId="10">#REF!</definedName>
    <definedName name="RESULTADO" localSheetId="7">#REF!</definedName>
    <definedName name="RESULTADO">#REF!</definedName>
    <definedName name="RESULTADO1" localSheetId="6">#REF!</definedName>
    <definedName name="RESULTADO1" localSheetId="10">#REF!</definedName>
    <definedName name="RESULTADO1" localSheetId="7">#REF!</definedName>
    <definedName name="RESULTADO1">#REF!</definedName>
    <definedName name="RESULTADO5" localSheetId="6">#REF!</definedName>
    <definedName name="RESULTADO5" localSheetId="10">#REF!</definedName>
    <definedName name="RESULTADO5" localSheetId="7">#REF!</definedName>
    <definedName name="RESULTADO5">#REF!</definedName>
    <definedName name="RESUMO" localSheetId="6">#REF!</definedName>
    <definedName name="RESUMO" localSheetId="10">#REF!</definedName>
    <definedName name="RESUMO" localSheetId="7">#REF!</definedName>
    <definedName name="RESUMO">#REF!</definedName>
    <definedName name="rf" localSheetId="6" hidden="1">#REF!</definedName>
    <definedName name="rf" localSheetId="10" hidden="1">#REF!</definedName>
    <definedName name="rf" localSheetId="7" hidden="1">#REF!</definedName>
    <definedName name="rf" hidden="1">#REF!</definedName>
    <definedName name="s" localSheetId="4">{#N/A,#N/A,TRUE,"imasa"}</definedName>
    <definedName name="s" localSheetId="10">{#N/A,#N/A,TRUE,"imasa"}</definedName>
    <definedName name="s">{#N/A,#N/A,TRUE,"imasa"}</definedName>
    <definedName name="S_Adjust" localSheetId="6">[17]Lead!#REF!</definedName>
    <definedName name="S_Adjust" localSheetId="10">[18]Lead!#REF!</definedName>
    <definedName name="S_Adjust" localSheetId="7">[17]Lead!#REF!</definedName>
    <definedName name="S_Adjust">[17]Lead!#REF!</definedName>
    <definedName name="S_Adjust_Data" localSheetId="6">[17]Lead!#REF!</definedName>
    <definedName name="S_Adjust_Data" localSheetId="10">[18]Lead!#REF!</definedName>
    <definedName name="S_Adjust_Data" localSheetId="7">[17]Lead!#REF!</definedName>
    <definedName name="S_Adjust_Data">[17]Lead!#REF!</definedName>
    <definedName name="S_Adjust_GT" localSheetId="6">[17]Lead!#REF!</definedName>
    <definedName name="S_Adjust_GT" localSheetId="10">[18]Lead!#REF!</definedName>
    <definedName name="S_Adjust_GT" localSheetId="7">[17]Lead!#REF!</definedName>
    <definedName name="S_Adjust_GT">[17]Lead!#REF!</definedName>
    <definedName name="S_AJE_Tot" localSheetId="6">[17]Lead!#REF!</definedName>
    <definedName name="S_AJE_Tot" localSheetId="10">[18]Lead!#REF!</definedName>
    <definedName name="S_AJE_Tot" localSheetId="7">[17]Lead!#REF!</definedName>
    <definedName name="S_AJE_Tot">[17]Lead!#REF!</definedName>
    <definedName name="S_AJE_Tot_Data" localSheetId="6">[17]Lead!#REF!</definedName>
    <definedName name="S_AJE_Tot_Data" localSheetId="10">[18]Lead!#REF!</definedName>
    <definedName name="S_AJE_Tot_Data" localSheetId="7">[17]Lead!#REF!</definedName>
    <definedName name="S_AJE_Tot_Data">[17]Lead!#REF!</definedName>
    <definedName name="S_AJE_Tot_GT" localSheetId="6">[17]Lead!#REF!</definedName>
    <definedName name="S_AJE_Tot_GT" localSheetId="10">[18]Lead!#REF!</definedName>
    <definedName name="S_AJE_Tot_GT" localSheetId="7">[17]Lead!#REF!</definedName>
    <definedName name="S_AJE_Tot_GT">[17]Lead!#REF!</definedName>
    <definedName name="S_CompNum" localSheetId="6">[17]Lead!#REF!</definedName>
    <definedName name="S_CompNum" localSheetId="10">[18]Lead!#REF!</definedName>
    <definedName name="S_CompNum" localSheetId="7">[17]Lead!#REF!</definedName>
    <definedName name="S_CompNum">[17]Lead!#REF!</definedName>
    <definedName name="S_CY_Beg" localSheetId="6">[17]Lead!#REF!</definedName>
    <definedName name="S_CY_Beg" localSheetId="10">[18]Lead!#REF!</definedName>
    <definedName name="S_CY_Beg" localSheetId="7">[17]Lead!#REF!</definedName>
    <definedName name="S_CY_Beg">[17]Lead!#REF!</definedName>
    <definedName name="S_CY_Beg_Data" localSheetId="6">[17]Lead!#REF!</definedName>
    <definedName name="S_CY_Beg_Data" localSheetId="10">[18]Lead!#REF!</definedName>
    <definedName name="S_CY_Beg_Data" localSheetId="7">[17]Lead!#REF!</definedName>
    <definedName name="S_CY_Beg_Data">[17]Lead!#REF!</definedName>
    <definedName name="S_CY_Beg_GT" localSheetId="6">[17]Lead!#REF!</definedName>
    <definedName name="S_CY_Beg_GT" localSheetId="10">[18]Lead!#REF!</definedName>
    <definedName name="S_CY_Beg_GT" localSheetId="7">[17]Lead!#REF!</definedName>
    <definedName name="S_CY_Beg_GT">[17]Lead!#REF!</definedName>
    <definedName name="S_CY_End" localSheetId="6">[17]Lead!#REF!</definedName>
    <definedName name="S_CY_End" localSheetId="10">[18]Lead!#REF!</definedName>
    <definedName name="S_CY_End" localSheetId="7">[17]Lead!#REF!</definedName>
    <definedName name="S_CY_End">[17]Lead!#REF!</definedName>
    <definedName name="S_CY_End_Data" localSheetId="6">[17]Lead!#REF!</definedName>
    <definedName name="S_CY_End_Data" localSheetId="10">[18]Lead!#REF!</definedName>
    <definedName name="S_CY_End_Data" localSheetId="7">[17]Lead!#REF!</definedName>
    <definedName name="S_CY_End_Data">[17]Lead!#REF!</definedName>
    <definedName name="S_CY_End_GT">[58]Lead!$L$110</definedName>
    <definedName name="S_Diff_Amt" localSheetId="6">[17]Lead!#REF!</definedName>
    <definedName name="S_Diff_Amt" localSheetId="10">[18]Lead!#REF!</definedName>
    <definedName name="S_Diff_Amt" localSheetId="7">[17]Lead!#REF!</definedName>
    <definedName name="S_Diff_Amt">[17]Lead!#REF!</definedName>
    <definedName name="S_Diff_Pct" localSheetId="6">[17]Lead!#REF!</definedName>
    <definedName name="S_Diff_Pct" localSheetId="10">[18]Lead!#REF!</definedName>
    <definedName name="S_Diff_Pct" localSheetId="7">[17]Lead!#REF!</definedName>
    <definedName name="S_Diff_Pct">[17]Lead!#REF!</definedName>
    <definedName name="S_GrpNum" localSheetId="6">[17]Lead!#REF!</definedName>
    <definedName name="S_GrpNum" localSheetId="10">[18]Lead!#REF!</definedName>
    <definedName name="S_GrpNum" localSheetId="7">[17]Lead!#REF!</definedName>
    <definedName name="S_GrpNum">[17]Lead!#REF!</definedName>
    <definedName name="S_KeyValue" localSheetId="6">[17]Lead!#REF!</definedName>
    <definedName name="S_KeyValue" localSheetId="10">[18]Lead!#REF!</definedName>
    <definedName name="S_KeyValue" localSheetId="7">[17]Lead!#REF!</definedName>
    <definedName name="S_KeyValue">[17]Lead!#REF!</definedName>
    <definedName name="S_PY_End" localSheetId="6">[17]Lead!#REF!</definedName>
    <definedName name="S_PY_End" localSheetId="10">[18]Lead!#REF!</definedName>
    <definedName name="S_PY_End" localSheetId="7">[17]Lead!#REF!</definedName>
    <definedName name="S_PY_End">[17]Lead!#REF!</definedName>
    <definedName name="S_PY_End_Data" localSheetId="6">[17]Lead!#REF!</definedName>
    <definedName name="S_PY_End_Data" localSheetId="10">[18]Lead!#REF!</definedName>
    <definedName name="S_PY_End_Data" localSheetId="7">[17]Lead!#REF!</definedName>
    <definedName name="S_PY_End_Data">[17]Lead!#REF!</definedName>
    <definedName name="S_PY_End_GT">[58]Lead!$N$110</definedName>
    <definedName name="S_RJE_Tot" localSheetId="6">[17]Lead!#REF!</definedName>
    <definedName name="S_RJE_Tot" localSheetId="10">[18]Lead!#REF!</definedName>
    <definedName name="S_RJE_Tot" localSheetId="7">[17]Lead!#REF!</definedName>
    <definedName name="S_RJE_Tot">[17]Lead!#REF!</definedName>
    <definedName name="S_RJE_Tot_Data" localSheetId="6">[17]Lead!#REF!</definedName>
    <definedName name="S_RJE_Tot_Data" localSheetId="10">[18]Lead!#REF!</definedName>
    <definedName name="S_RJE_Tot_Data" localSheetId="7">[17]Lead!#REF!</definedName>
    <definedName name="S_RJE_Tot_Data">[17]Lead!#REF!</definedName>
    <definedName name="S_RJE_Tot_GT" localSheetId="6">[17]Lead!#REF!</definedName>
    <definedName name="S_RJE_Tot_GT" localSheetId="10">[18]Lead!#REF!</definedName>
    <definedName name="S_RJE_Tot_GT" localSheetId="7">[17]Lead!#REF!</definedName>
    <definedName name="S_RJE_Tot_GT">[17]Lead!#REF!</definedName>
    <definedName name="SA" localSheetId="4" hidden="1">{#N/A,#N/A,TRUE,"imasa"}</definedName>
    <definedName name="SA" localSheetId="10" hidden="1">{#N/A,#N/A,TRUE,"imasa"}</definedName>
    <definedName name="SA" hidden="1">{#N/A,#N/A,TRUE,"imasa"}</definedName>
    <definedName name="SEM_001" localSheetId="10">#REF!</definedName>
    <definedName name="SEM_001" localSheetId="7">#REF!</definedName>
    <definedName name="SEM_001">#REF!</definedName>
    <definedName name="SERVIÇOS" localSheetId="6">#REF!</definedName>
    <definedName name="SERVIÇOS" localSheetId="10">#REF!</definedName>
    <definedName name="SERVIÇOS" localSheetId="7">#REF!</definedName>
    <definedName name="SERVIÇOS">#REF!</definedName>
    <definedName name="SETEMBRO" localSheetId="6">#REF!</definedName>
    <definedName name="SETEMBRO" localSheetId="10">#REF!</definedName>
    <definedName name="SETEMBRO" localSheetId="7">#REF!</definedName>
    <definedName name="SETEMBRO">#REF!</definedName>
    <definedName name="SetTopCost" localSheetId="10">[2]Plan1!$F$17</definedName>
    <definedName name="SetTopCost">[3]Plan1!$F$17</definedName>
    <definedName name="SS" localSheetId="6">#REF!</definedName>
    <definedName name="SS" localSheetId="10">#REF!</definedName>
    <definedName name="SS" localSheetId="7">#REF!</definedName>
    <definedName name="SS">#REF!</definedName>
    <definedName name="SU_D_PI" localSheetId="6">#REF!</definedName>
    <definedName name="SU_D_PI" localSheetId="10">#REF!</definedName>
    <definedName name="SU_D_PI" localSheetId="7">#REF!</definedName>
    <definedName name="SU_D_PI">#REF!</definedName>
    <definedName name="SU_T_PI" localSheetId="6">#REF!</definedName>
    <definedName name="SU_T_PI" localSheetId="10">#REF!</definedName>
    <definedName name="SU_T_PI" localSheetId="7">#REF!</definedName>
    <definedName name="SU_T_PI">#REF!</definedName>
    <definedName name="TABELA" localSheetId="6">#REF!</definedName>
    <definedName name="TABELA" localSheetId="10">#REF!</definedName>
    <definedName name="TABELA" localSheetId="7">#REF!</definedName>
    <definedName name="TABELA">#REF!</definedName>
    <definedName name="TABELA_DO_VALOR_EQUIVALENTE_EM_UFIR__em_moeda_da_época_." localSheetId="6">#REF!</definedName>
    <definedName name="TABELA_DO_VALOR_EQUIVALENTE_EM_UFIR__em_moeda_da_época_." localSheetId="10">#REF!</definedName>
    <definedName name="TABELA_DO_VALOR_EQUIVALENTE_EM_UFIR__em_moeda_da_época_." localSheetId="7">#REF!</definedName>
    <definedName name="TABELA_DO_VALOR_EQUIVALENTE_EM_UFIR__em_moeda_da_época_.">#REF!</definedName>
    <definedName name="Tabela_Oficial" localSheetId="6">#REF!</definedName>
    <definedName name="Tabela_Oficial" localSheetId="10">#REF!</definedName>
    <definedName name="Tabela_Oficial" localSheetId="7">#REF!</definedName>
    <definedName name="Tabela_Oficial">#REF!</definedName>
    <definedName name="TABELA1" localSheetId="6">#REF!</definedName>
    <definedName name="TABELA1" localSheetId="10">#REF!</definedName>
    <definedName name="TABELA1" localSheetId="7">#REF!</definedName>
    <definedName name="TABELA1">#REF!</definedName>
    <definedName name="Tabela2" localSheetId="6">#REF!</definedName>
    <definedName name="Tabela2" localSheetId="10">#REF!</definedName>
    <definedName name="Tabela2" localSheetId="7">#REF!</definedName>
    <definedName name="Tabela2">#REF!</definedName>
    <definedName name="TAXAS" localSheetId="6">#REF!</definedName>
    <definedName name="TAXAS" localSheetId="10">#REF!</definedName>
    <definedName name="TAXAS" localSheetId="7">#REF!</definedName>
    <definedName name="TAXAS">#REF!</definedName>
    <definedName name="TBF" localSheetId="7">#REF!</definedName>
    <definedName name="TBF">#REF!</definedName>
    <definedName name="teste" localSheetId="6" hidden="1">#REF!</definedName>
    <definedName name="teste" localSheetId="10" hidden="1">#REF!</definedName>
    <definedName name="teste" localSheetId="7" hidden="1">#REF!</definedName>
    <definedName name="teste" hidden="1">#REF!</definedName>
    <definedName name="TextRefCopy1" localSheetId="6">#REF!</definedName>
    <definedName name="TextRefCopy1" localSheetId="10">#REF!</definedName>
    <definedName name="TextRefCopy1" localSheetId="7">#REF!</definedName>
    <definedName name="TextRefCopy1">#REF!</definedName>
    <definedName name="TextRefCopy10" localSheetId="6">#REF!</definedName>
    <definedName name="TextRefCopy10" localSheetId="10">#REF!</definedName>
    <definedName name="TextRefCopy10" localSheetId="7">#REF!</definedName>
    <definedName name="TextRefCopy10">#REF!</definedName>
    <definedName name="TextRefCopy11" localSheetId="6">#REF!</definedName>
    <definedName name="TextRefCopy11" localSheetId="10">#REF!</definedName>
    <definedName name="TextRefCopy11" localSheetId="7">#REF!</definedName>
    <definedName name="TextRefCopy11">#REF!</definedName>
    <definedName name="TextRefCopy12" localSheetId="6">#REF!</definedName>
    <definedName name="TextRefCopy12" localSheetId="10">#REF!</definedName>
    <definedName name="TextRefCopy12" localSheetId="7">#REF!</definedName>
    <definedName name="TextRefCopy12">#REF!</definedName>
    <definedName name="TextRefCopy13" localSheetId="6">#REF!</definedName>
    <definedName name="TextRefCopy13" localSheetId="10">#REF!</definedName>
    <definedName name="TextRefCopy13" localSheetId="7">#REF!</definedName>
    <definedName name="TextRefCopy13">#REF!</definedName>
    <definedName name="TextRefCopy14" localSheetId="6">#REF!</definedName>
    <definedName name="TextRefCopy14" localSheetId="10">#REF!</definedName>
    <definedName name="TextRefCopy14" localSheetId="7">#REF!</definedName>
    <definedName name="TextRefCopy14">#REF!</definedName>
    <definedName name="TextRefCopy15" localSheetId="6">#REF!</definedName>
    <definedName name="TextRefCopy15" localSheetId="10">#REF!</definedName>
    <definedName name="TextRefCopy15" localSheetId="7">#REF!</definedName>
    <definedName name="TextRefCopy15">#REF!</definedName>
    <definedName name="TextRefCopy16" localSheetId="6">#REF!</definedName>
    <definedName name="TextRefCopy16" localSheetId="10">#REF!</definedName>
    <definedName name="TextRefCopy16" localSheetId="7">#REF!</definedName>
    <definedName name="TextRefCopy16">#REF!</definedName>
    <definedName name="TextRefCopy17" localSheetId="6">#REF!</definedName>
    <definedName name="TextRefCopy17" localSheetId="10">#REF!</definedName>
    <definedName name="TextRefCopy17" localSheetId="7">#REF!</definedName>
    <definedName name="TextRefCopy17">#REF!</definedName>
    <definedName name="TextRefCopy18" localSheetId="6">#REF!</definedName>
    <definedName name="TextRefCopy18" localSheetId="10">#REF!</definedName>
    <definedName name="TextRefCopy18" localSheetId="7">#REF!</definedName>
    <definedName name="TextRefCopy18">#REF!</definedName>
    <definedName name="TextRefCopy19" localSheetId="6">#REF!</definedName>
    <definedName name="TextRefCopy19" localSheetId="10">#REF!</definedName>
    <definedName name="TextRefCopy19" localSheetId="7">#REF!</definedName>
    <definedName name="TextRefCopy19">#REF!</definedName>
    <definedName name="TextRefCopy2" localSheetId="6">#REF!</definedName>
    <definedName name="TextRefCopy2" localSheetId="10">#REF!</definedName>
    <definedName name="TextRefCopy2" localSheetId="7">#REF!</definedName>
    <definedName name="TextRefCopy2">#REF!</definedName>
    <definedName name="TextRefCopy20" localSheetId="6">#REF!</definedName>
    <definedName name="TextRefCopy20" localSheetId="10">#REF!</definedName>
    <definedName name="TextRefCopy20" localSheetId="7">#REF!</definedName>
    <definedName name="TextRefCopy20">#REF!</definedName>
    <definedName name="TextRefCopy21" localSheetId="6">#REF!</definedName>
    <definedName name="TextRefCopy21" localSheetId="10">#REF!</definedName>
    <definedName name="TextRefCopy21" localSheetId="7">#REF!</definedName>
    <definedName name="TextRefCopy21">#REF!</definedName>
    <definedName name="TextRefCopy22" localSheetId="6">#REF!</definedName>
    <definedName name="TextRefCopy22" localSheetId="10">#REF!</definedName>
    <definedName name="TextRefCopy22" localSheetId="7">#REF!</definedName>
    <definedName name="TextRefCopy22">#REF!</definedName>
    <definedName name="TextRefCopy23" localSheetId="6">#REF!</definedName>
    <definedName name="TextRefCopy23" localSheetId="10">#REF!</definedName>
    <definedName name="TextRefCopy23" localSheetId="7">#REF!</definedName>
    <definedName name="TextRefCopy23">#REF!</definedName>
    <definedName name="TextRefCopy24" localSheetId="6">#REF!</definedName>
    <definedName name="TextRefCopy24" localSheetId="10">#REF!</definedName>
    <definedName name="TextRefCopy24" localSheetId="7">#REF!</definedName>
    <definedName name="TextRefCopy24">#REF!</definedName>
    <definedName name="TextRefCopy25" localSheetId="6">#REF!</definedName>
    <definedName name="TextRefCopy25" localSheetId="10">#REF!</definedName>
    <definedName name="TextRefCopy25" localSheetId="7">#REF!</definedName>
    <definedName name="TextRefCopy25">#REF!</definedName>
    <definedName name="TextRefCopy26" localSheetId="6">#REF!</definedName>
    <definedName name="TextRefCopy26" localSheetId="10">#REF!</definedName>
    <definedName name="TextRefCopy26" localSheetId="7">#REF!</definedName>
    <definedName name="TextRefCopy26">#REF!</definedName>
    <definedName name="TextRefCopy3" localSheetId="6">#REF!</definedName>
    <definedName name="TextRefCopy3" localSheetId="10">#REF!</definedName>
    <definedName name="TextRefCopy3" localSheetId="7">#REF!</definedName>
    <definedName name="TextRefCopy3">#REF!</definedName>
    <definedName name="TextRefCopy4" localSheetId="6">#REF!</definedName>
    <definedName name="TextRefCopy4" localSheetId="10">#REF!</definedName>
    <definedName name="TextRefCopy4" localSheetId="7">#REF!</definedName>
    <definedName name="TextRefCopy4">#REF!</definedName>
    <definedName name="TextRefCopy6" localSheetId="6">#REF!</definedName>
    <definedName name="TextRefCopy6" localSheetId="10">#REF!</definedName>
    <definedName name="TextRefCopy6" localSheetId="7">#REF!</definedName>
    <definedName name="TextRefCopy6">#REF!</definedName>
    <definedName name="TextRefCopy7" localSheetId="10">'[59]Tickmarks '!$B$11</definedName>
    <definedName name="TextRefCopy7">'[60]Tickmarks '!$B$11</definedName>
    <definedName name="TextRefCopy8" localSheetId="6">#REF!</definedName>
    <definedName name="TextRefCopy8" localSheetId="10">#REF!</definedName>
    <definedName name="TextRefCopy8" localSheetId="7">#REF!</definedName>
    <definedName name="TextRefCopy8">#REF!</definedName>
    <definedName name="TextRefCopyRangeCount" hidden="1">4</definedName>
    <definedName name="tg" localSheetId="6" hidden="1">#REF!</definedName>
    <definedName name="tg" localSheetId="10" hidden="1">#REF!</definedName>
    <definedName name="tg" localSheetId="7" hidden="1">#REF!</definedName>
    <definedName name="tg" hidden="1">#REF!</definedName>
    <definedName name="Threshold" localSheetId="6">#REF!</definedName>
    <definedName name="Threshold" localSheetId="10">#REF!</definedName>
    <definedName name="Threshold" localSheetId="7">#REF!</definedName>
    <definedName name="Threshold">#REF!</definedName>
    <definedName name="title" localSheetId="6">'[47]Summary Information'!#REF!</definedName>
    <definedName name="title" localSheetId="10">'[47]Summary Information'!#REF!</definedName>
    <definedName name="title" localSheetId="7">'[47]Summary Information'!#REF!</definedName>
    <definedName name="title">'[47]Summary Information'!#REF!</definedName>
    <definedName name="_xlnm.Print_Titles" localSheetId="6">#REF!</definedName>
    <definedName name="_xlnm.Print_Titles" localSheetId="10">#REF!</definedName>
    <definedName name="_xlnm.Print_Titles" localSheetId="7">#REF!</definedName>
    <definedName name="_xlnm.Print_Titles">#REF!</definedName>
    <definedName name="TJLP" localSheetId="7">#REF!</definedName>
    <definedName name="TJLP">#REF!</definedName>
    <definedName name="TJLP_DATA" localSheetId="6">[61]ENDIVIDAMENTO!#REF!</definedName>
    <definedName name="TJLP_DATA" localSheetId="10">[62]ENDIVIDAMENTO!#REF!</definedName>
    <definedName name="TJLP_DATA" localSheetId="7">[61]ENDIVIDAMENTO!#REF!</definedName>
    <definedName name="TJLP_DATA">[61]ENDIVIDAMENTO!#REF!</definedName>
    <definedName name="tjlp10" localSheetId="6">#REF!</definedName>
    <definedName name="tjlp10" localSheetId="10">#REF!</definedName>
    <definedName name="tjlp10" localSheetId="7">#REF!</definedName>
    <definedName name="tjlp10">#REF!</definedName>
    <definedName name="TR" localSheetId="7">#REF!</definedName>
    <definedName name="TR">#REF!</definedName>
    <definedName name="TRIMESTRE" localSheetId="6">#REF!</definedName>
    <definedName name="TRIMESTRE" localSheetId="10">#REF!</definedName>
    <definedName name="TRIMESTRE" localSheetId="7">#REF!</definedName>
    <definedName name="TRIMESTRE">#REF!</definedName>
    <definedName name="TSEGPR" localSheetId="10">'[63]TSEG PR'!$D$1:$E$65536</definedName>
    <definedName name="TSEGPR">'[64]TSEG PR'!$D$1:$E$65536</definedName>
    <definedName name="tudo" localSheetId="6">#REF!</definedName>
    <definedName name="tudo" localSheetId="10">#REF!</definedName>
    <definedName name="tudo" localSheetId="7">#REF!</definedName>
    <definedName name="tudo">#REF!</definedName>
    <definedName name="U" localSheetId="6">#REF!</definedName>
    <definedName name="U" localSheetId="10">#REF!</definedName>
    <definedName name="U" localSheetId="7">#REF!</definedName>
    <definedName name="U">#REF!</definedName>
    <definedName name="UN_D_PI" localSheetId="6">#REF!</definedName>
    <definedName name="UN_D_PI" localSheetId="10">#REF!</definedName>
    <definedName name="UN_D_PI" localSheetId="7">#REF!</definedName>
    <definedName name="UN_D_PI">#REF!</definedName>
    <definedName name="UN_D_PP" localSheetId="6">#REF!</definedName>
    <definedName name="UN_D_PP" localSheetId="10">#REF!</definedName>
    <definedName name="UN_D_PP" localSheetId="7">#REF!</definedName>
    <definedName name="UN_D_PP">#REF!</definedName>
    <definedName name="UN_T_PI" localSheetId="6">#REF!</definedName>
    <definedName name="UN_T_PI" localSheetId="10">#REF!</definedName>
    <definedName name="UN_T_PI" localSheetId="7">#REF!</definedName>
    <definedName name="UN_T_PI">#REF!</definedName>
    <definedName name="UN_T_PP" localSheetId="6">#REF!</definedName>
    <definedName name="UN_T_PP" localSheetId="10">#REF!</definedName>
    <definedName name="UN_T_PP" localSheetId="7">#REF!</definedName>
    <definedName name="UN_T_PP">#REF!</definedName>
    <definedName name="UR" localSheetId="10">'[65]BRADESCO 614297-4'!$S$59</definedName>
    <definedName name="UR">'[66]BRADESCO 614297-4'!$S$59</definedName>
    <definedName name="USD" localSheetId="10">#REF!</definedName>
    <definedName name="USD" localSheetId="7">#REF!</definedName>
    <definedName name="USD">#REF!</definedName>
    <definedName name="VALOR" localSheetId="10">#REF!</definedName>
    <definedName name="VALOR" localSheetId="7">#REF!</definedName>
    <definedName name="VALOR">#REF!</definedName>
    <definedName name="values" localSheetId="6">(#REF!,#REF!,#REF!)</definedName>
    <definedName name="values" localSheetId="10">(#REF!,#REF!,#REF!)</definedName>
    <definedName name="values" localSheetId="7">(#REF!,#REF!,#REF!)</definedName>
    <definedName name="values">(#REF!,#REF!,#REF!)</definedName>
    <definedName name="VC" localSheetId="10">#REF!</definedName>
    <definedName name="VC" localSheetId="7">#REF!</definedName>
    <definedName name="VC">#REF!</definedName>
    <definedName name="vd" hidden="1">'[14]base dados grafico'!$J$10:$J$21</definedName>
    <definedName name="vendas" hidden="1">[1]VFLUORI!$I$10:$I$21</definedName>
    <definedName name="vg" localSheetId="6" hidden="1">#REF!</definedName>
    <definedName name="vg" localSheetId="10" hidden="1">#REF!</definedName>
    <definedName name="vg" localSheetId="7" hidden="1">#REF!</definedName>
    <definedName name="vg" hidden="1">#REF!</definedName>
    <definedName name="VOLT_MENU" localSheetId="6">#REF!</definedName>
    <definedName name="VOLT_MENU" localSheetId="10">#REF!</definedName>
    <definedName name="VOLT_MENU" localSheetId="7">#REF!</definedName>
    <definedName name="VOLT_MENU">#REF!</definedName>
    <definedName name="vur" hidden="1">[29]VFLUORI!$J$10:$J$21</definedName>
    <definedName name="vv" localSheetId="6">[8]Ativo!#REF!</definedName>
    <definedName name="vv" localSheetId="10">[9]Ativo!#REF!</definedName>
    <definedName name="vv" localSheetId="7">[8]Ativo!#REF!</definedName>
    <definedName name="vv">[8]Ativo!#REF!</definedName>
    <definedName name="vvv" localSheetId="10">'[67]#REF'!$A$1:$M$49</definedName>
    <definedName name="vvv">'[68]#REF'!$A$1:$M$49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REF_COLUMN_1" localSheetId="6" hidden="1">#REF!</definedName>
    <definedName name="XREF_COLUMN_1" localSheetId="10" hidden="1">#REF!</definedName>
    <definedName name="XREF_COLUMN_1" localSheetId="7" hidden="1">#REF!</definedName>
    <definedName name="XREF_COLUMN_1" hidden="1">#REF!</definedName>
    <definedName name="XREF_COLUMN_10" localSheetId="6" hidden="1">#REF!</definedName>
    <definedName name="XREF_COLUMN_10" localSheetId="10" hidden="1">#REF!</definedName>
    <definedName name="XREF_COLUMN_10" localSheetId="7" hidden="1">#REF!</definedName>
    <definedName name="XREF_COLUMN_10" hidden="1">#REF!</definedName>
    <definedName name="XREF_COLUMN_11" localSheetId="6" hidden="1">#REF!</definedName>
    <definedName name="XREF_COLUMN_11" localSheetId="10" hidden="1">#REF!</definedName>
    <definedName name="XREF_COLUMN_11" localSheetId="7" hidden="1">#REF!</definedName>
    <definedName name="XREF_COLUMN_11" hidden="1">#REF!</definedName>
    <definedName name="XREF_COLUMN_14" localSheetId="6" hidden="1">#REF!</definedName>
    <definedName name="XREF_COLUMN_14" localSheetId="10" hidden="1">#REF!</definedName>
    <definedName name="XREF_COLUMN_14" localSheetId="7" hidden="1">#REF!</definedName>
    <definedName name="XREF_COLUMN_14" hidden="1">#REF!</definedName>
    <definedName name="XREF_COLUMN_15" localSheetId="6" hidden="1">#REF!</definedName>
    <definedName name="XREF_COLUMN_15" localSheetId="10" hidden="1">#REF!</definedName>
    <definedName name="XREF_COLUMN_15" localSheetId="7" hidden="1">#REF!</definedName>
    <definedName name="XREF_COLUMN_15" hidden="1">#REF!</definedName>
    <definedName name="XREF_COLUMN_16" localSheetId="6" hidden="1">#REF!</definedName>
    <definedName name="XREF_COLUMN_16" localSheetId="10" hidden="1">#REF!</definedName>
    <definedName name="XREF_COLUMN_16" localSheetId="7" hidden="1">#REF!</definedName>
    <definedName name="XREF_COLUMN_16" hidden="1">#REF!</definedName>
    <definedName name="XREF_COLUMN_19" localSheetId="6" hidden="1">#REF!</definedName>
    <definedName name="XREF_COLUMN_19" localSheetId="10" hidden="1">#REF!</definedName>
    <definedName name="XREF_COLUMN_19" localSheetId="7" hidden="1">#REF!</definedName>
    <definedName name="XREF_COLUMN_19" hidden="1">#REF!</definedName>
    <definedName name="XREF_COLUMN_2" localSheetId="6" hidden="1">#REF!</definedName>
    <definedName name="XREF_COLUMN_2" localSheetId="10" hidden="1">#REF!</definedName>
    <definedName name="XREF_COLUMN_2" localSheetId="7" hidden="1">#REF!</definedName>
    <definedName name="XREF_COLUMN_2" hidden="1">#REF!</definedName>
    <definedName name="XREF_COLUMN_3" localSheetId="6" hidden="1">#REF!</definedName>
    <definedName name="XREF_COLUMN_3" localSheetId="10" hidden="1">#REF!</definedName>
    <definedName name="XREF_COLUMN_3" localSheetId="7" hidden="1">#REF!</definedName>
    <definedName name="XREF_COLUMN_3" hidden="1">#REF!</definedName>
    <definedName name="XREF_COLUMN_4" localSheetId="6" hidden="1">#REF!</definedName>
    <definedName name="XREF_COLUMN_4" localSheetId="10" hidden="1">#REF!</definedName>
    <definedName name="XREF_COLUMN_4" localSheetId="7" hidden="1">#REF!</definedName>
    <definedName name="XREF_COLUMN_4" hidden="1">#REF!</definedName>
    <definedName name="XREF_COLUMN_5" localSheetId="6" hidden="1">#REF!</definedName>
    <definedName name="XREF_COLUMN_5" localSheetId="10" hidden="1">#REF!</definedName>
    <definedName name="XREF_COLUMN_5" localSheetId="7" hidden="1">#REF!</definedName>
    <definedName name="XREF_COLUMN_5" hidden="1">#REF!</definedName>
    <definedName name="XREF_COLUMN_6" localSheetId="6" hidden="1">#REF!</definedName>
    <definedName name="XREF_COLUMN_6" localSheetId="10" hidden="1">#REF!</definedName>
    <definedName name="XREF_COLUMN_6" localSheetId="7" hidden="1">#REF!</definedName>
    <definedName name="XREF_COLUMN_6" hidden="1">#REF!</definedName>
    <definedName name="XREF_COLUMN_7" localSheetId="6" hidden="1">#REF!</definedName>
    <definedName name="XREF_COLUMN_7" localSheetId="10" hidden="1">#REF!</definedName>
    <definedName name="XREF_COLUMN_7" localSheetId="7" hidden="1">#REF!</definedName>
    <definedName name="XREF_COLUMN_7" hidden="1">#REF!</definedName>
    <definedName name="XREF_COLUMN_9" localSheetId="6" hidden="1">#REF!</definedName>
    <definedName name="XREF_COLUMN_9" localSheetId="10" hidden="1">#REF!</definedName>
    <definedName name="XREF_COLUMN_9" localSheetId="7" hidden="1">#REF!</definedName>
    <definedName name="XREF_COLUMN_9" hidden="1">#REF!</definedName>
    <definedName name="XRefColumnsCount" hidden="1">8</definedName>
    <definedName name="XRefCopy1" localSheetId="6" hidden="1">#REF!</definedName>
    <definedName name="XRefCopy1" localSheetId="10" hidden="1">#REF!</definedName>
    <definedName name="XRefCopy1" localSheetId="7" hidden="1">#REF!</definedName>
    <definedName name="XRefCopy1" hidden="1">#REF!</definedName>
    <definedName name="XRefCopy10" localSheetId="6" hidden="1">#REF!</definedName>
    <definedName name="XRefCopy10" localSheetId="10" hidden="1">#REF!</definedName>
    <definedName name="XRefCopy10" localSheetId="7" hidden="1">#REF!</definedName>
    <definedName name="XRefCopy10" hidden="1">#REF!</definedName>
    <definedName name="XRefCopy10Row" localSheetId="6" hidden="1">#REF!</definedName>
    <definedName name="XRefCopy10Row" localSheetId="10" hidden="1">#REF!</definedName>
    <definedName name="XRefCopy10Row" localSheetId="7" hidden="1">#REF!</definedName>
    <definedName name="XRefCopy10Row" hidden="1">#REF!</definedName>
    <definedName name="XRefCopy12Row" localSheetId="6" hidden="1">#REF!</definedName>
    <definedName name="XRefCopy12Row" localSheetId="10" hidden="1">#REF!</definedName>
    <definedName name="XRefCopy12Row" localSheetId="7" hidden="1">#REF!</definedName>
    <definedName name="XRefCopy12Row" hidden="1">#REF!</definedName>
    <definedName name="XRefCopy13" localSheetId="6" hidden="1">#REF!</definedName>
    <definedName name="XRefCopy13" localSheetId="10" hidden="1">#REF!</definedName>
    <definedName name="XRefCopy13" localSheetId="7" hidden="1">#REF!</definedName>
    <definedName name="XRefCopy13" hidden="1">#REF!</definedName>
    <definedName name="XRefCopy13Row" localSheetId="6" hidden="1">#REF!</definedName>
    <definedName name="XRefCopy13Row" localSheetId="10" hidden="1">#REF!</definedName>
    <definedName name="XRefCopy13Row" localSheetId="7" hidden="1">#REF!</definedName>
    <definedName name="XRefCopy13Row" hidden="1">#REF!</definedName>
    <definedName name="XRefCopy15" localSheetId="6" hidden="1">#REF!</definedName>
    <definedName name="XRefCopy15" localSheetId="10" hidden="1">#REF!</definedName>
    <definedName name="XRefCopy15" localSheetId="7" hidden="1">#REF!</definedName>
    <definedName name="XRefCopy15" hidden="1">#REF!</definedName>
    <definedName name="XRefCopy15Row" localSheetId="6" hidden="1">#REF!</definedName>
    <definedName name="XRefCopy15Row" localSheetId="10" hidden="1">#REF!</definedName>
    <definedName name="XRefCopy15Row" localSheetId="7" hidden="1">#REF!</definedName>
    <definedName name="XRefCopy15Row" hidden="1">#REF!</definedName>
    <definedName name="XRefCopy16Row" localSheetId="6" hidden="1">#REF!</definedName>
    <definedName name="XRefCopy16Row" localSheetId="10" hidden="1">#REF!</definedName>
    <definedName name="XRefCopy16Row" localSheetId="7" hidden="1">#REF!</definedName>
    <definedName name="XRefCopy16Row" hidden="1">#REF!</definedName>
    <definedName name="XRefCopy17" localSheetId="6" hidden="1">#REF!</definedName>
    <definedName name="XRefCopy17" localSheetId="10" hidden="1">#REF!</definedName>
    <definedName name="XRefCopy17" localSheetId="7" hidden="1">#REF!</definedName>
    <definedName name="XRefCopy17" hidden="1">#REF!</definedName>
    <definedName name="XRefCopy17Row" localSheetId="6" hidden="1">#REF!</definedName>
    <definedName name="XRefCopy17Row" localSheetId="10" hidden="1">#REF!</definedName>
    <definedName name="XRefCopy17Row" localSheetId="7" hidden="1">#REF!</definedName>
    <definedName name="XRefCopy17Row" hidden="1">#REF!</definedName>
    <definedName name="XRefCopy18Row" localSheetId="6" hidden="1">#REF!</definedName>
    <definedName name="XRefCopy18Row" localSheetId="10" hidden="1">#REF!</definedName>
    <definedName name="XRefCopy18Row" localSheetId="7" hidden="1">#REF!</definedName>
    <definedName name="XRefCopy18Row" hidden="1">#REF!</definedName>
    <definedName name="XRefCopy19" localSheetId="6" hidden="1">#REF!</definedName>
    <definedName name="XRefCopy19" localSheetId="10" hidden="1">#REF!</definedName>
    <definedName name="XRefCopy19" localSheetId="7" hidden="1">#REF!</definedName>
    <definedName name="XRefCopy19" hidden="1">#REF!</definedName>
    <definedName name="XRefCopy19Row" localSheetId="6" hidden="1">#REF!</definedName>
    <definedName name="XRefCopy19Row" localSheetId="10" hidden="1">#REF!</definedName>
    <definedName name="XRefCopy19Row" localSheetId="7" hidden="1">#REF!</definedName>
    <definedName name="XRefCopy19Row" hidden="1">#REF!</definedName>
    <definedName name="XRefCopy2" localSheetId="6" hidden="1">#REF!</definedName>
    <definedName name="XRefCopy2" localSheetId="10" hidden="1">#REF!</definedName>
    <definedName name="XRefCopy2" localSheetId="7" hidden="1">#REF!</definedName>
    <definedName name="XRefCopy2" hidden="1">#REF!</definedName>
    <definedName name="XRefCopy20Row" localSheetId="6" hidden="1">#REF!</definedName>
    <definedName name="XRefCopy20Row" localSheetId="10" hidden="1">#REF!</definedName>
    <definedName name="XRefCopy20Row" localSheetId="7" hidden="1">#REF!</definedName>
    <definedName name="XRefCopy20Row" hidden="1">#REF!</definedName>
    <definedName name="XRefCopy21" localSheetId="6" hidden="1">#REF!</definedName>
    <definedName name="XRefCopy21" localSheetId="10" hidden="1">#REF!</definedName>
    <definedName name="XRefCopy21" localSheetId="7" hidden="1">#REF!</definedName>
    <definedName name="XRefCopy21" hidden="1">#REF!</definedName>
    <definedName name="XRefCopy21Row" localSheetId="6" hidden="1">#REF!</definedName>
    <definedName name="XRefCopy21Row" localSheetId="10" hidden="1">#REF!</definedName>
    <definedName name="XRefCopy21Row" localSheetId="7" hidden="1">#REF!</definedName>
    <definedName name="XRefCopy21Row" hidden="1">#REF!</definedName>
    <definedName name="XRefCopy28" localSheetId="6" hidden="1">#REF!</definedName>
    <definedName name="XRefCopy28" localSheetId="10" hidden="1">#REF!</definedName>
    <definedName name="XRefCopy28" localSheetId="7" hidden="1">#REF!</definedName>
    <definedName name="XRefCopy28" hidden="1">#REF!</definedName>
    <definedName name="XRefCopy28Row" localSheetId="6" hidden="1">#REF!</definedName>
    <definedName name="XRefCopy28Row" localSheetId="10" hidden="1">#REF!</definedName>
    <definedName name="XRefCopy28Row" localSheetId="7" hidden="1">#REF!</definedName>
    <definedName name="XRefCopy28Row" hidden="1">#REF!</definedName>
    <definedName name="XRefCopy29" localSheetId="6" hidden="1">#REF!</definedName>
    <definedName name="XRefCopy29" localSheetId="10" hidden="1">#REF!</definedName>
    <definedName name="XRefCopy29" localSheetId="7" hidden="1">#REF!</definedName>
    <definedName name="XRefCopy29" hidden="1">#REF!</definedName>
    <definedName name="XRefCopy29Row" localSheetId="6" hidden="1">#REF!</definedName>
    <definedName name="XRefCopy29Row" localSheetId="10" hidden="1">#REF!</definedName>
    <definedName name="XRefCopy29Row" localSheetId="7" hidden="1">#REF!</definedName>
    <definedName name="XRefCopy29Row" hidden="1">#REF!</definedName>
    <definedName name="XRefCopy2Row" localSheetId="6">[69]XREF!#REF!</definedName>
    <definedName name="XRefCopy2Row" localSheetId="10">[69]XREF!#REF!</definedName>
    <definedName name="XRefCopy2Row" localSheetId="7">[69]XREF!#REF!</definedName>
    <definedName name="XRefCopy2Row">[69]XREF!#REF!</definedName>
    <definedName name="XRefCopy3" localSheetId="6" hidden="1">#REF!</definedName>
    <definedName name="XRefCopy3" localSheetId="10" hidden="1">#REF!</definedName>
    <definedName name="XRefCopy3" localSheetId="7" hidden="1">#REF!</definedName>
    <definedName name="XRefCopy3" hidden="1">#REF!</definedName>
    <definedName name="XRefCopy30Row" localSheetId="6" hidden="1">#REF!</definedName>
    <definedName name="XRefCopy30Row" localSheetId="10" hidden="1">#REF!</definedName>
    <definedName name="XRefCopy30Row" localSheetId="7" hidden="1">#REF!</definedName>
    <definedName name="XRefCopy30Row" hidden="1">#REF!</definedName>
    <definedName name="XRefCopy31" localSheetId="6" hidden="1">#REF!</definedName>
    <definedName name="XRefCopy31" localSheetId="10" hidden="1">#REF!</definedName>
    <definedName name="XRefCopy31" localSheetId="7" hidden="1">#REF!</definedName>
    <definedName name="XRefCopy31" hidden="1">#REF!</definedName>
    <definedName name="XRefCopy31Row" localSheetId="6" hidden="1">#REF!</definedName>
    <definedName name="XRefCopy31Row" localSheetId="10" hidden="1">#REF!</definedName>
    <definedName name="XRefCopy31Row" localSheetId="7" hidden="1">#REF!</definedName>
    <definedName name="XRefCopy31Row" hidden="1">#REF!</definedName>
    <definedName name="XRefCopy33Row" localSheetId="6" hidden="1">#REF!</definedName>
    <definedName name="XRefCopy33Row" localSheetId="10" hidden="1">#REF!</definedName>
    <definedName name="XRefCopy33Row" localSheetId="7" hidden="1">#REF!</definedName>
    <definedName name="XRefCopy33Row" hidden="1">#REF!</definedName>
    <definedName name="XRefCopy39" localSheetId="6" hidden="1">#REF!</definedName>
    <definedName name="XRefCopy39" localSheetId="10" hidden="1">#REF!</definedName>
    <definedName name="XRefCopy39" localSheetId="7" hidden="1">#REF!</definedName>
    <definedName name="XRefCopy39" hidden="1">#REF!</definedName>
    <definedName name="XRefCopy4" localSheetId="6" hidden="1">#REF!</definedName>
    <definedName name="XRefCopy4" localSheetId="10" hidden="1">#REF!</definedName>
    <definedName name="XRefCopy4" localSheetId="7" hidden="1">#REF!</definedName>
    <definedName name="XRefCopy4" hidden="1">#REF!</definedName>
    <definedName name="XRefCopy40Row" localSheetId="6" hidden="1">#REF!</definedName>
    <definedName name="XRefCopy40Row" localSheetId="10" hidden="1">#REF!</definedName>
    <definedName name="XRefCopy40Row" localSheetId="7" hidden="1">#REF!</definedName>
    <definedName name="XRefCopy40Row" hidden="1">#REF!</definedName>
    <definedName name="XRefCopy43Row" localSheetId="6" hidden="1">#REF!</definedName>
    <definedName name="XRefCopy43Row" localSheetId="10" hidden="1">#REF!</definedName>
    <definedName name="XRefCopy43Row" localSheetId="7" hidden="1">#REF!</definedName>
    <definedName name="XRefCopy43Row" hidden="1">#REF!</definedName>
    <definedName name="XRefCopy44Row" localSheetId="6" hidden="1">#REF!</definedName>
    <definedName name="XRefCopy44Row" localSheetId="10" hidden="1">#REF!</definedName>
    <definedName name="XRefCopy44Row" localSheetId="7" hidden="1">#REF!</definedName>
    <definedName name="XRefCopy44Row" hidden="1">#REF!</definedName>
    <definedName name="XRefCopy49Row" localSheetId="6" hidden="1">#REF!</definedName>
    <definedName name="XRefCopy49Row" localSheetId="10" hidden="1">#REF!</definedName>
    <definedName name="XRefCopy49Row" localSheetId="7" hidden="1">#REF!</definedName>
    <definedName name="XRefCopy49Row" hidden="1">#REF!</definedName>
    <definedName name="XRefCopy4Row" localSheetId="6" hidden="1">#REF!</definedName>
    <definedName name="XRefCopy4Row" localSheetId="10" hidden="1">#REF!</definedName>
    <definedName name="XRefCopy4Row" localSheetId="7" hidden="1">#REF!</definedName>
    <definedName name="XRefCopy4Row" hidden="1">#REF!</definedName>
    <definedName name="XRefCopy5" localSheetId="6" hidden="1">#REF!</definedName>
    <definedName name="XRefCopy5" localSheetId="10" hidden="1">#REF!</definedName>
    <definedName name="XRefCopy5" localSheetId="7" hidden="1">#REF!</definedName>
    <definedName name="XRefCopy5" hidden="1">#REF!</definedName>
    <definedName name="XRefCopy50Row" localSheetId="6" hidden="1">#REF!</definedName>
    <definedName name="XRefCopy50Row" localSheetId="10" hidden="1">#REF!</definedName>
    <definedName name="XRefCopy50Row" localSheetId="7" hidden="1">#REF!</definedName>
    <definedName name="XRefCopy50Row" hidden="1">#REF!</definedName>
    <definedName name="XRefCopy51Row" localSheetId="6" hidden="1">#REF!</definedName>
    <definedName name="XRefCopy51Row" localSheetId="10" hidden="1">#REF!</definedName>
    <definedName name="XRefCopy51Row" localSheetId="7" hidden="1">#REF!</definedName>
    <definedName name="XRefCopy51Row" hidden="1">#REF!</definedName>
    <definedName name="XRefCopy52Row" localSheetId="6" hidden="1">#REF!</definedName>
    <definedName name="XRefCopy52Row" localSheetId="10" hidden="1">#REF!</definedName>
    <definedName name="XRefCopy52Row" localSheetId="7" hidden="1">#REF!</definedName>
    <definedName name="XRefCopy52Row" hidden="1">#REF!</definedName>
    <definedName name="XRefCopy53Row" localSheetId="6" hidden="1">#REF!</definedName>
    <definedName name="XRefCopy53Row" localSheetId="10" hidden="1">#REF!</definedName>
    <definedName name="XRefCopy53Row" localSheetId="7" hidden="1">#REF!</definedName>
    <definedName name="XRefCopy53Row" hidden="1">#REF!</definedName>
    <definedName name="XRefCopy55Row" localSheetId="6" hidden="1">#REF!</definedName>
    <definedName name="XRefCopy55Row" localSheetId="10" hidden="1">#REF!</definedName>
    <definedName name="XRefCopy55Row" localSheetId="7" hidden="1">#REF!</definedName>
    <definedName name="XRefCopy55Row" hidden="1">#REF!</definedName>
    <definedName name="XRefCopy56" localSheetId="6" hidden="1">#REF!</definedName>
    <definedName name="XRefCopy56" localSheetId="10" hidden="1">#REF!</definedName>
    <definedName name="XRefCopy56" localSheetId="7" hidden="1">#REF!</definedName>
    <definedName name="XRefCopy56" hidden="1">#REF!</definedName>
    <definedName name="XRefCopy5Row" localSheetId="6" hidden="1">#REF!</definedName>
    <definedName name="XRefCopy5Row" localSheetId="10" hidden="1">#REF!</definedName>
    <definedName name="XRefCopy5Row" localSheetId="7" hidden="1">#REF!</definedName>
    <definedName name="XRefCopy5Row" hidden="1">#REF!</definedName>
    <definedName name="XRefCopy6" localSheetId="6" hidden="1">#REF!</definedName>
    <definedName name="XRefCopy6" localSheetId="10" hidden="1">#REF!</definedName>
    <definedName name="XRefCopy6" localSheetId="7" hidden="1">#REF!</definedName>
    <definedName name="XRefCopy6" hidden="1">#REF!</definedName>
    <definedName name="XRefCopy61Row" localSheetId="6" hidden="1">#REF!</definedName>
    <definedName name="XRefCopy61Row" localSheetId="10" hidden="1">#REF!</definedName>
    <definedName name="XRefCopy61Row" localSheetId="7" hidden="1">#REF!</definedName>
    <definedName name="XRefCopy61Row" hidden="1">#REF!</definedName>
    <definedName name="XRefCopy63Row" localSheetId="6" hidden="1">#REF!</definedName>
    <definedName name="XRefCopy63Row" localSheetId="10" hidden="1">#REF!</definedName>
    <definedName name="XRefCopy63Row" localSheetId="7" hidden="1">#REF!</definedName>
    <definedName name="XRefCopy63Row" hidden="1">#REF!</definedName>
    <definedName name="XRefCopy64Row" localSheetId="6" hidden="1">#REF!</definedName>
    <definedName name="XRefCopy64Row" localSheetId="10" hidden="1">#REF!</definedName>
    <definedName name="XRefCopy64Row" localSheetId="7" hidden="1">#REF!</definedName>
    <definedName name="XRefCopy64Row" hidden="1">#REF!</definedName>
    <definedName name="XRefCopy65Row" localSheetId="6" hidden="1">#REF!</definedName>
    <definedName name="XRefCopy65Row" localSheetId="10" hidden="1">#REF!</definedName>
    <definedName name="XRefCopy65Row" localSheetId="7" hidden="1">#REF!</definedName>
    <definedName name="XRefCopy65Row" hidden="1">#REF!</definedName>
    <definedName name="XRefCopy66" localSheetId="6" hidden="1">#REF!</definedName>
    <definedName name="XRefCopy66" localSheetId="10" hidden="1">#REF!</definedName>
    <definedName name="XRefCopy66" localSheetId="7" hidden="1">#REF!</definedName>
    <definedName name="XRefCopy66" hidden="1">#REF!</definedName>
    <definedName name="XRefCopy66Row" localSheetId="6" hidden="1">#REF!</definedName>
    <definedName name="XRefCopy66Row" localSheetId="10" hidden="1">#REF!</definedName>
    <definedName name="XRefCopy66Row" localSheetId="7" hidden="1">#REF!</definedName>
    <definedName name="XRefCopy66Row" hidden="1">#REF!</definedName>
    <definedName name="XRefCopy67Row" localSheetId="6" hidden="1">#REF!</definedName>
    <definedName name="XRefCopy67Row" localSheetId="10" hidden="1">#REF!</definedName>
    <definedName name="XRefCopy67Row" localSheetId="7" hidden="1">#REF!</definedName>
    <definedName name="XRefCopy67Row" hidden="1">#REF!</definedName>
    <definedName name="XRefCopy68Row" localSheetId="6" hidden="1">#REF!</definedName>
    <definedName name="XRefCopy68Row" localSheetId="10" hidden="1">#REF!</definedName>
    <definedName name="XRefCopy68Row" localSheetId="7" hidden="1">#REF!</definedName>
    <definedName name="XRefCopy68Row" hidden="1">#REF!</definedName>
    <definedName name="XRefCopy69Row" localSheetId="6" hidden="1">#REF!</definedName>
    <definedName name="XRefCopy69Row" localSheetId="10" hidden="1">#REF!</definedName>
    <definedName name="XRefCopy69Row" localSheetId="7" hidden="1">#REF!</definedName>
    <definedName name="XRefCopy69Row" hidden="1">#REF!</definedName>
    <definedName name="XRefCopy6Row" localSheetId="6" hidden="1">#REF!</definedName>
    <definedName name="XRefCopy6Row" localSheetId="10" hidden="1">#REF!</definedName>
    <definedName name="XRefCopy6Row" localSheetId="7" hidden="1">#REF!</definedName>
    <definedName name="XRefCopy6Row" hidden="1">#REF!</definedName>
    <definedName name="XRefCopy7" localSheetId="6" hidden="1">#REF!</definedName>
    <definedName name="XRefCopy7" localSheetId="10" hidden="1">#REF!</definedName>
    <definedName name="XRefCopy7" localSheetId="7" hidden="1">#REF!</definedName>
    <definedName name="XRefCopy7" hidden="1">#REF!</definedName>
    <definedName name="XRefCopy70Row" localSheetId="6" hidden="1">#REF!</definedName>
    <definedName name="XRefCopy70Row" localSheetId="10" hidden="1">#REF!</definedName>
    <definedName name="XRefCopy70Row" localSheetId="7" hidden="1">#REF!</definedName>
    <definedName name="XRefCopy70Row" hidden="1">#REF!</definedName>
    <definedName name="XRefCopy71Row" localSheetId="6" hidden="1">#REF!</definedName>
    <definedName name="XRefCopy71Row" localSheetId="10" hidden="1">#REF!</definedName>
    <definedName name="XRefCopy71Row" localSheetId="7" hidden="1">#REF!</definedName>
    <definedName name="XRefCopy71Row" hidden="1">#REF!</definedName>
    <definedName name="XRefCopy72Row" localSheetId="6" hidden="1">#REF!</definedName>
    <definedName name="XRefCopy72Row" localSheetId="10" hidden="1">#REF!</definedName>
    <definedName name="XRefCopy72Row" localSheetId="7" hidden="1">#REF!</definedName>
    <definedName name="XRefCopy72Row" hidden="1">#REF!</definedName>
    <definedName name="XRefCopy73Row" localSheetId="6" hidden="1">#REF!</definedName>
    <definedName name="XRefCopy73Row" localSheetId="10" hidden="1">#REF!</definedName>
    <definedName name="XRefCopy73Row" localSheetId="7" hidden="1">#REF!</definedName>
    <definedName name="XRefCopy73Row" hidden="1">#REF!</definedName>
    <definedName name="XRefCopy74Row" localSheetId="6" hidden="1">#REF!</definedName>
    <definedName name="XRefCopy74Row" localSheetId="10" hidden="1">#REF!</definedName>
    <definedName name="XRefCopy74Row" localSheetId="7" hidden="1">#REF!</definedName>
    <definedName name="XRefCopy74Row" hidden="1">#REF!</definedName>
    <definedName name="XRefCopy75Row" localSheetId="6" hidden="1">#REF!</definedName>
    <definedName name="XRefCopy75Row" localSheetId="10" hidden="1">#REF!</definedName>
    <definedName name="XRefCopy75Row" localSheetId="7" hidden="1">#REF!</definedName>
    <definedName name="XRefCopy75Row" hidden="1">#REF!</definedName>
    <definedName name="XRefCopy76Row" localSheetId="6" hidden="1">#REF!</definedName>
    <definedName name="XRefCopy76Row" localSheetId="10" hidden="1">#REF!</definedName>
    <definedName name="XRefCopy76Row" localSheetId="7" hidden="1">#REF!</definedName>
    <definedName name="XRefCopy76Row" hidden="1">#REF!</definedName>
    <definedName name="XRefCopy77Row" localSheetId="6" hidden="1">#REF!</definedName>
    <definedName name="XRefCopy77Row" localSheetId="10" hidden="1">#REF!</definedName>
    <definedName name="XRefCopy77Row" localSheetId="7" hidden="1">#REF!</definedName>
    <definedName name="XRefCopy77Row" hidden="1">#REF!</definedName>
    <definedName name="XRefCopy78Row" localSheetId="6" hidden="1">#REF!</definedName>
    <definedName name="XRefCopy78Row" localSheetId="10" hidden="1">#REF!</definedName>
    <definedName name="XRefCopy78Row" localSheetId="7" hidden="1">#REF!</definedName>
    <definedName name="XRefCopy78Row" hidden="1">#REF!</definedName>
    <definedName name="XRefCopy7Row" localSheetId="6" hidden="1">#REF!</definedName>
    <definedName name="XRefCopy7Row" localSheetId="10" hidden="1">#REF!</definedName>
    <definedName name="XRefCopy7Row" localSheetId="7" hidden="1">#REF!</definedName>
    <definedName name="XRefCopy7Row" hidden="1">#REF!</definedName>
    <definedName name="XRefCopy80Row" localSheetId="6" hidden="1">#REF!</definedName>
    <definedName name="XRefCopy80Row" localSheetId="10" hidden="1">#REF!</definedName>
    <definedName name="XRefCopy80Row" localSheetId="7" hidden="1">#REF!</definedName>
    <definedName name="XRefCopy80Row" hidden="1">#REF!</definedName>
    <definedName name="XRefCopy81Row" localSheetId="6" hidden="1">#REF!</definedName>
    <definedName name="XRefCopy81Row" localSheetId="10" hidden="1">#REF!</definedName>
    <definedName name="XRefCopy81Row" localSheetId="7" hidden="1">#REF!</definedName>
    <definedName name="XRefCopy81Row" hidden="1">#REF!</definedName>
    <definedName name="XRefCopy82Row" localSheetId="6" hidden="1">#REF!</definedName>
    <definedName name="XRefCopy82Row" localSheetId="10" hidden="1">#REF!</definedName>
    <definedName name="XRefCopy82Row" localSheetId="7" hidden="1">#REF!</definedName>
    <definedName name="XRefCopy82Row" hidden="1">#REF!</definedName>
    <definedName name="XRefCopy8Row" localSheetId="6" hidden="1">#REF!</definedName>
    <definedName name="XRefCopy8Row" localSheetId="10" hidden="1">#REF!</definedName>
    <definedName name="XRefCopy8Row" localSheetId="7" hidden="1">#REF!</definedName>
    <definedName name="XRefCopy8Row" hidden="1">#REF!</definedName>
    <definedName name="XRefCopy9Row" localSheetId="6" hidden="1">#REF!</definedName>
    <definedName name="XRefCopy9Row" localSheetId="10" hidden="1">#REF!</definedName>
    <definedName name="XRefCopy9Row" localSheetId="7" hidden="1">#REF!</definedName>
    <definedName name="XRefCopy9Row" hidden="1">#REF!</definedName>
    <definedName name="XRefCopyRangeCount" hidden="1">14</definedName>
    <definedName name="XRefPaste1" localSheetId="6" hidden="1">#REF!</definedName>
    <definedName name="XRefPaste1" localSheetId="10" hidden="1">#REF!</definedName>
    <definedName name="XRefPaste1" localSheetId="7" hidden="1">#REF!</definedName>
    <definedName name="XRefPaste1" hidden="1">#REF!</definedName>
    <definedName name="XRefPaste10" localSheetId="6" hidden="1">#REF!</definedName>
    <definedName name="XRefPaste10" localSheetId="10" hidden="1">#REF!</definedName>
    <definedName name="XRefPaste10" localSheetId="7" hidden="1">#REF!</definedName>
    <definedName name="XRefPaste10" hidden="1">#REF!</definedName>
    <definedName name="XRefPaste101" localSheetId="6" hidden="1">#REF!</definedName>
    <definedName name="XRefPaste101" localSheetId="10" hidden="1">#REF!</definedName>
    <definedName name="XRefPaste101" localSheetId="7" hidden="1">#REF!</definedName>
    <definedName name="XRefPaste101" hidden="1">#REF!</definedName>
    <definedName name="XRefPaste101Row" localSheetId="6" hidden="1">#REF!</definedName>
    <definedName name="XRefPaste101Row" localSheetId="10" hidden="1">#REF!</definedName>
    <definedName name="XRefPaste101Row" localSheetId="7" hidden="1">#REF!</definedName>
    <definedName name="XRefPaste101Row" hidden="1">#REF!</definedName>
    <definedName name="XRefPaste102" localSheetId="6" hidden="1">#REF!</definedName>
    <definedName name="XRefPaste102" localSheetId="10" hidden="1">#REF!</definedName>
    <definedName name="XRefPaste102" localSheetId="7" hidden="1">#REF!</definedName>
    <definedName name="XRefPaste102" hidden="1">#REF!</definedName>
    <definedName name="XRefPaste102Row" localSheetId="6" hidden="1">#REF!</definedName>
    <definedName name="XRefPaste102Row" localSheetId="10" hidden="1">#REF!</definedName>
    <definedName name="XRefPaste102Row" localSheetId="7" hidden="1">#REF!</definedName>
    <definedName name="XRefPaste102Row" hidden="1">#REF!</definedName>
    <definedName name="XRefPaste103" localSheetId="6" hidden="1">#REF!</definedName>
    <definedName name="XRefPaste103" localSheetId="10" hidden="1">#REF!</definedName>
    <definedName name="XRefPaste103" localSheetId="7" hidden="1">#REF!</definedName>
    <definedName name="XRefPaste103" hidden="1">#REF!</definedName>
    <definedName name="XRefPaste103Row" localSheetId="6" hidden="1">#REF!</definedName>
    <definedName name="XRefPaste103Row" localSheetId="10" hidden="1">#REF!</definedName>
    <definedName name="XRefPaste103Row" localSheetId="7" hidden="1">#REF!</definedName>
    <definedName name="XRefPaste103Row" hidden="1">#REF!</definedName>
    <definedName name="XRefPaste104Row" localSheetId="6" hidden="1">#REF!</definedName>
    <definedName name="XRefPaste104Row" localSheetId="10" hidden="1">#REF!</definedName>
    <definedName name="XRefPaste104Row" localSheetId="7" hidden="1">#REF!</definedName>
    <definedName name="XRefPaste104Row" hidden="1">#REF!</definedName>
    <definedName name="XRefPaste105Row" localSheetId="6" hidden="1">#REF!</definedName>
    <definedName name="XRefPaste105Row" localSheetId="10" hidden="1">#REF!</definedName>
    <definedName name="XRefPaste105Row" localSheetId="7" hidden="1">#REF!</definedName>
    <definedName name="XRefPaste105Row" hidden="1">#REF!</definedName>
    <definedName name="XRefPaste106" localSheetId="6" hidden="1">#REF!</definedName>
    <definedName name="XRefPaste106" localSheetId="10" hidden="1">#REF!</definedName>
    <definedName name="XRefPaste106" localSheetId="7" hidden="1">#REF!</definedName>
    <definedName name="XRefPaste106" hidden="1">#REF!</definedName>
    <definedName name="XRefPaste106Row" localSheetId="6" hidden="1">#REF!</definedName>
    <definedName name="XRefPaste106Row" localSheetId="10" hidden="1">#REF!</definedName>
    <definedName name="XRefPaste106Row" localSheetId="7" hidden="1">#REF!</definedName>
    <definedName name="XRefPaste106Row" hidden="1">#REF!</definedName>
    <definedName name="XRefPaste107Row" localSheetId="6" hidden="1">#REF!</definedName>
    <definedName name="XRefPaste107Row" localSheetId="10" hidden="1">#REF!</definedName>
    <definedName name="XRefPaste107Row" localSheetId="7" hidden="1">#REF!</definedName>
    <definedName name="XRefPaste107Row" hidden="1">#REF!</definedName>
    <definedName name="XRefPaste108Row" localSheetId="6" hidden="1">#REF!</definedName>
    <definedName name="XRefPaste108Row" localSheetId="10" hidden="1">#REF!</definedName>
    <definedName name="XRefPaste108Row" localSheetId="7" hidden="1">#REF!</definedName>
    <definedName name="XRefPaste108Row" hidden="1">#REF!</definedName>
    <definedName name="XRefPaste11" localSheetId="6" hidden="1">#REF!</definedName>
    <definedName name="XRefPaste11" localSheetId="10" hidden="1">#REF!</definedName>
    <definedName name="XRefPaste11" localSheetId="7" hidden="1">#REF!</definedName>
    <definedName name="XRefPaste11" hidden="1">#REF!</definedName>
    <definedName name="XRefPaste111Row" localSheetId="6" hidden="1">#REF!</definedName>
    <definedName name="XRefPaste111Row" localSheetId="10" hidden="1">#REF!</definedName>
    <definedName name="XRefPaste111Row" localSheetId="7" hidden="1">#REF!</definedName>
    <definedName name="XRefPaste111Row" hidden="1">#REF!</definedName>
    <definedName name="XRefPaste112Row" localSheetId="6" hidden="1">#REF!</definedName>
    <definedName name="XRefPaste112Row" localSheetId="10" hidden="1">#REF!</definedName>
    <definedName name="XRefPaste112Row" localSheetId="7" hidden="1">#REF!</definedName>
    <definedName name="XRefPaste112Row" hidden="1">#REF!</definedName>
    <definedName name="XRefPaste117Row" localSheetId="6" hidden="1">#REF!</definedName>
    <definedName name="XRefPaste117Row" localSheetId="10" hidden="1">#REF!</definedName>
    <definedName name="XRefPaste117Row" localSheetId="7" hidden="1">#REF!</definedName>
    <definedName name="XRefPaste117Row" hidden="1">#REF!</definedName>
    <definedName name="XRefPaste118Row" localSheetId="6" hidden="1">#REF!</definedName>
    <definedName name="XRefPaste118Row" localSheetId="10" hidden="1">#REF!</definedName>
    <definedName name="XRefPaste118Row" localSheetId="7" hidden="1">#REF!</definedName>
    <definedName name="XRefPaste118Row" hidden="1">#REF!</definedName>
    <definedName name="XRefPaste119Row" localSheetId="6" hidden="1">#REF!</definedName>
    <definedName name="XRefPaste119Row" localSheetId="10" hidden="1">#REF!</definedName>
    <definedName name="XRefPaste119Row" localSheetId="7" hidden="1">#REF!</definedName>
    <definedName name="XRefPaste119Row" hidden="1">#REF!</definedName>
    <definedName name="XRefPaste12" localSheetId="6" hidden="1">#REF!</definedName>
    <definedName name="XRefPaste12" localSheetId="10" hidden="1">#REF!</definedName>
    <definedName name="XRefPaste12" localSheetId="7" hidden="1">#REF!</definedName>
    <definedName name="XRefPaste12" hidden="1">#REF!</definedName>
    <definedName name="XRefPaste120" localSheetId="6" hidden="1">#REF!</definedName>
    <definedName name="XRefPaste120" localSheetId="10" hidden="1">#REF!</definedName>
    <definedName name="XRefPaste120" localSheetId="7" hidden="1">#REF!</definedName>
    <definedName name="XRefPaste120" hidden="1">#REF!</definedName>
    <definedName name="XRefPaste120Row" localSheetId="6" hidden="1">#REF!</definedName>
    <definedName name="XRefPaste120Row" localSheetId="10" hidden="1">#REF!</definedName>
    <definedName name="XRefPaste120Row" localSheetId="7" hidden="1">#REF!</definedName>
    <definedName name="XRefPaste120Row" hidden="1">#REF!</definedName>
    <definedName name="XRefPaste121Row" localSheetId="6" hidden="1">#REF!</definedName>
    <definedName name="XRefPaste121Row" localSheetId="10" hidden="1">#REF!</definedName>
    <definedName name="XRefPaste121Row" localSheetId="7" hidden="1">#REF!</definedName>
    <definedName name="XRefPaste121Row" hidden="1">#REF!</definedName>
    <definedName name="XRefPaste122Row" localSheetId="6" hidden="1">#REF!</definedName>
    <definedName name="XRefPaste122Row" localSheetId="10" hidden="1">#REF!</definedName>
    <definedName name="XRefPaste122Row" localSheetId="7" hidden="1">#REF!</definedName>
    <definedName name="XRefPaste122Row" hidden="1">#REF!</definedName>
    <definedName name="XRefPaste123Row" localSheetId="6" hidden="1">#REF!</definedName>
    <definedName name="XRefPaste123Row" localSheetId="10" hidden="1">#REF!</definedName>
    <definedName name="XRefPaste123Row" localSheetId="7" hidden="1">#REF!</definedName>
    <definedName name="XRefPaste123Row" hidden="1">#REF!</definedName>
    <definedName name="XRefPaste124Row" localSheetId="6" hidden="1">#REF!</definedName>
    <definedName name="XRefPaste124Row" localSheetId="10" hidden="1">#REF!</definedName>
    <definedName name="XRefPaste124Row" localSheetId="7" hidden="1">#REF!</definedName>
    <definedName name="XRefPaste124Row" hidden="1">#REF!</definedName>
    <definedName name="XRefPaste126Row" localSheetId="6" hidden="1">#REF!</definedName>
    <definedName name="XRefPaste126Row" localSheetId="10" hidden="1">#REF!</definedName>
    <definedName name="XRefPaste126Row" localSheetId="7" hidden="1">#REF!</definedName>
    <definedName name="XRefPaste126Row" hidden="1">#REF!</definedName>
    <definedName name="XRefPaste127Row" localSheetId="6" hidden="1">#REF!</definedName>
    <definedName name="XRefPaste127Row" localSheetId="10" hidden="1">#REF!</definedName>
    <definedName name="XRefPaste127Row" localSheetId="7" hidden="1">#REF!</definedName>
    <definedName name="XRefPaste127Row" hidden="1">#REF!</definedName>
    <definedName name="XRefPaste128Row" localSheetId="6" hidden="1">#REF!</definedName>
    <definedName name="XRefPaste128Row" localSheetId="10" hidden="1">#REF!</definedName>
    <definedName name="XRefPaste128Row" localSheetId="7" hidden="1">#REF!</definedName>
    <definedName name="XRefPaste128Row" hidden="1">#REF!</definedName>
    <definedName name="XRefPaste129Row" localSheetId="6" hidden="1">#REF!</definedName>
    <definedName name="XRefPaste129Row" localSheetId="10" hidden="1">#REF!</definedName>
    <definedName name="XRefPaste129Row" localSheetId="7" hidden="1">#REF!</definedName>
    <definedName name="XRefPaste129Row" hidden="1">#REF!</definedName>
    <definedName name="XRefPaste13" localSheetId="6" hidden="1">#REF!</definedName>
    <definedName name="XRefPaste13" localSheetId="10" hidden="1">#REF!</definedName>
    <definedName name="XRefPaste13" localSheetId="7" hidden="1">#REF!</definedName>
    <definedName name="XRefPaste13" hidden="1">#REF!</definedName>
    <definedName name="XRefPaste130Row" localSheetId="6" hidden="1">#REF!</definedName>
    <definedName name="XRefPaste130Row" localSheetId="10" hidden="1">#REF!</definedName>
    <definedName name="XRefPaste130Row" localSheetId="7" hidden="1">#REF!</definedName>
    <definedName name="XRefPaste130Row" hidden="1">#REF!</definedName>
    <definedName name="XRefPaste131Row" localSheetId="6" hidden="1">#REF!</definedName>
    <definedName name="XRefPaste131Row" localSheetId="10" hidden="1">#REF!</definedName>
    <definedName name="XRefPaste131Row" localSheetId="7" hidden="1">#REF!</definedName>
    <definedName name="XRefPaste131Row" hidden="1">#REF!</definedName>
    <definedName name="XRefPaste132Row" localSheetId="6" hidden="1">#REF!</definedName>
    <definedName name="XRefPaste132Row" localSheetId="10" hidden="1">#REF!</definedName>
    <definedName name="XRefPaste132Row" localSheetId="7" hidden="1">#REF!</definedName>
    <definedName name="XRefPaste132Row" hidden="1">#REF!</definedName>
    <definedName name="XRefPaste133Row" localSheetId="6" hidden="1">#REF!</definedName>
    <definedName name="XRefPaste133Row" localSheetId="10" hidden="1">#REF!</definedName>
    <definedName name="XRefPaste133Row" localSheetId="7" hidden="1">#REF!</definedName>
    <definedName name="XRefPaste133Row" hidden="1">#REF!</definedName>
    <definedName name="XRefPaste134Row" localSheetId="6" hidden="1">#REF!</definedName>
    <definedName name="XRefPaste134Row" localSheetId="10" hidden="1">#REF!</definedName>
    <definedName name="XRefPaste134Row" localSheetId="7" hidden="1">#REF!</definedName>
    <definedName name="XRefPaste134Row" hidden="1">#REF!</definedName>
    <definedName name="XRefPaste135Row" localSheetId="6" hidden="1">#REF!</definedName>
    <definedName name="XRefPaste135Row" localSheetId="10" hidden="1">#REF!</definedName>
    <definedName name="XRefPaste135Row" localSheetId="7" hidden="1">#REF!</definedName>
    <definedName name="XRefPaste135Row" hidden="1">#REF!</definedName>
    <definedName name="XRefPaste136Row" localSheetId="6" hidden="1">#REF!</definedName>
    <definedName name="XRefPaste136Row" localSheetId="10" hidden="1">#REF!</definedName>
    <definedName name="XRefPaste136Row" localSheetId="7" hidden="1">#REF!</definedName>
    <definedName name="XRefPaste136Row" hidden="1">#REF!</definedName>
    <definedName name="XRefPaste137Row" localSheetId="6" hidden="1">#REF!</definedName>
    <definedName name="XRefPaste137Row" localSheetId="10" hidden="1">#REF!</definedName>
    <definedName name="XRefPaste137Row" localSheetId="7" hidden="1">#REF!</definedName>
    <definedName name="XRefPaste137Row" hidden="1">#REF!</definedName>
    <definedName name="XRefPaste138Row" localSheetId="6" hidden="1">#REF!</definedName>
    <definedName name="XRefPaste138Row" localSheetId="10" hidden="1">#REF!</definedName>
    <definedName name="XRefPaste138Row" localSheetId="7" hidden="1">#REF!</definedName>
    <definedName name="XRefPaste138Row" hidden="1">#REF!</definedName>
    <definedName name="XRefPaste139Row" localSheetId="6" hidden="1">#REF!</definedName>
    <definedName name="XRefPaste139Row" localSheetId="10" hidden="1">#REF!</definedName>
    <definedName name="XRefPaste139Row" localSheetId="7" hidden="1">#REF!</definedName>
    <definedName name="XRefPaste139Row" hidden="1">#REF!</definedName>
    <definedName name="XRefPaste14" localSheetId="6" hidden="1">#REF!</definedName>
    <definedName name="XRefPaste14" localSheetId="10" hidden="1">#REF!</definedName>
    <definedName name="XRefPaste14" localSheetId="7" hidden="1">#REF!</definedName>
    <definedName name="XRefPaste14" hidden="1">#REF!</definedName>
    <definedName name="XRefPaste15" localSheetId="6" hidden="1">#REF!</definedName>
    <definedName name="XRefPaste15" localSheetId="10" hidden="1">#REF!</definedName>
    <definedName name="XRefPaste15" localSheetId="7" hidden="1">#REF!</definedName>
    <definedName name="XRefPaste15" hidden="1">#REF!</definedName>
    <definedName name="XRefPaste15Row" localSheetId="6" hidden="1">#REF!</definedName>
    <definedName name="XRefPaste15Row" localSheetId="10" hidden="1">#REF!</definedName>
    <definedName name="XRefPaste15Row" localSheetId="7" hidden="1">#REF!</definedName>
    <definedName name="XRefPaste15Row" hidden="1">#REF!</definedName>
    <definedName name="XRefPaste16" localSheetId="6" hidden="1">#REF!</definedName>
    <definedName name="XRefPaste16" localSheetId="10" hidden="1">#REF!</definedName>
    <definedName name="XRefPaste16" localSheetId="7" hidden="1">#REF!</definedName>
    <definedName name="XRefPaste16" hidden="1">#REF!</definedName>
    <definedName name="XRefPaste16Row" localSheetId="6" hidden="1">#REF!</definedName>
    <definedName name="XRefPaste16Row" localSheetId="10" hidden="1">#REF!</definedName>
    <definedName name="XRefPaste16Row" localSheetId="7" hidden="1">#REF!</definedName>
    <definedName name="XRefPaste16Row" hidden="1">#REF!</definedName>
    <definedName name="XRefPaste17Row" localSheetId="6" hidden="1">#REF!</definedName>
    <definedName name="XRefPaste17Row" localSheetId="10" hidden="1">#REF!</definedName>
    <definedName name="XRefPaste17Row" localSheetId="7" hidden="1">#REF!</definedName>
    <definedName name="XRefPaste17Row" hidden="1">#REF!</definedName>
    <definedName name="XRefPaste18" localSheetId="6" hidden="1">#REF!</definedName>
    <definedName name="XRefPaste18" localSheetId="10" hidden="1">#REF!</definedName>
    <definedName name="XRefPaste18" localSheetId="7" hidden="1">#REF!</definedName>
    <definedName name="XRefPaste18" hidden="1">#REF!</definedName>
    <definedName name="XRefPaste18Row" localSheetId="6" hidden="1">#REF!</definedName>
    <definedName name="XRefPaste18Row" localSheetId="10" hidden="1">#REF!</definedName>
    <definedName name="XRefPaste18Row" localSheetId="7" hidden="1">#REF!</definedName>
    <definedName name="XRefPaste18Row" hidden="1">#REF!</definedName>
    <definedName name="XRefPaste19Row" localSheetId="6" hidden="1">#REF!</definedName>
    <definedName name="XRefPaste19Row" localSheetId="10" hidden="1">#REF!</definedName>
    <definedName name="XRefPaste19Row" localSheetId="7" hidden="1">#REF!</definedName>
    <definedName name="XRefPaste19Row" hidden="1">#REF!</definedName>
    <definedName name="XRefPaste1Row" localSheetId="6" hidden="1">#REF!</definedName>
    <definedName name="XRefPaste1Row" localSheetId="10" hidden="1">#REF!</definedName>
    <definedName name="XRefPaste1Row" localSheetId="7" hidden="1">#REF!</definedName>
    <definedName name="XRefPaste1Row" hidden="1">#REF!</definedName>
    <definedName name="XRefPaste2" localSheetId="6" hidden="1">#REF!</definedName>
    <definedName name="XRefPaste2" localSheetId="10" hidden="1">#REF!</definedName>
    <definedName name="XRefPaste2" localSheetId="7" hidden="1">#REF!</definedName>
    <definedName name="XRefPaste2" hidden="1">#REF!</definedName>
    <definedName name="XRefPaste26" localSheetId="6" hidden="1">#REF!</definedName>
    <definedName name="XRefPaste26" localSheetId="10" hidden="1">#REF!</definedName>
    <definedName name="XRefPaste26" localSheetId="7" hidden="1">#REF!</definedName>
    <definedName name="XRefPaste26" hidden="1">#REF!</definedName>
    <definedName name="XRefPaste26Row" localSheetId="6" hidden="1">#REF!</definedName>
    <definedName name="XRefPaste26Row" localSheetId="10" hidden="1">#REF!</definedName>
    <definedName name="XRefPaste26Row" localSheetId="7" hidden="1">#REF!</definedName>
    <definedName name="XRefPaste26Row" hidden="1">#REF!</definedName>
    <definedName name="XRefPaste27Row" localSheetId="6" hidden="1">#REF!</definedName>
    <definedName name="XRefPaste27Row" localSheetId="10" hidden="1">#REF!</definedName>
    <definedName name="XRefPaste27Row" localSheetId="7" hidden="1">#REF!</definedName>
    <definedName name="XRefPaste27Row" hidden="1">#REF!</definedName>
    <definedName name="XRefPaste28" localSheetId="6" hidden="1">#REF!</definedName>
    <definedName name="XRefPaste28" localSheetId="10" hidden="1">#REF!</definedName>
    <definedName name="XRefPaste28" localSheetId="7" hidden="1">#REF!</definedName>
    <definedName name="XRefPaste28" hidden="1">#REF!</definedName>
    <definedName name="XRefPaste28Row" localSheetId="6" hidden="1">#REF!</definedName>
    <definedName name="XRefPaste28Row" localSheetId="10" hidden="1">#REF!</definedName>
    <definedName name="XRefPaste28Row" localSheetId="7" hidden="1">#REF!</definedName>
    <definedName name="XRefPaste28Row" hidden="1">#REF!</definedName>
    <definedName name="XRefPaste29" localSheetId="6" hidden="1">#REF!</definedName>
    <definedName name="XRefPaste29" localSheetId="10" hidden="1">#REF!</definedName>
    <definedName name="XRefPaste29" localSheetId="7" hidden="1">#REF!</definedName>
    <definedName name="XRefPaste29" hidden="1">#REF!</definedName>
    <definedName name="XRefPaste29Row" localSheetId="6" hidden="1">#REF!</definedName>
    <definedName name="XRefPaste29Row" localSheetId="10" hidden="1">#REF!</definedName>
    <definedName name="XRefPaste29Row" localSheetId="7" hidden="1">#REF!</definedName>
    <definedName name="XRefPaste29Row" hidden="1">#REF!</definedName>
    <definedName name="XRefPaste2Row" localSheetId="6" hidden="1">#REF!</definedName>
    <definedName name="XRefPaste2Row" localSheetId="10" hidden="1">#REF!</definedName>
    <definedName name="XRefPaste2Row" localSheetId="7" hidden="1">#REF!</definedName>
    <definedName name="XRefPaste2Row" hidden="1">#REF!</definedName>
    <definedName name="XRefPaste3" localSheetId="6" hidden="1">#REF!</definedName>
    <definedName name="XRefPaste3" localSheetId="10" hidden="1">#REF!</definedName>
    <definedName name="XRefPaste3" localSheetId="7" hidden="1">#REF!</definedName>
    <definedName name="XRefPaste3" hidden="1">#REF!</definedName>
    <definedName name="XRefPaste31" localSheetId="6" hidden="1">#REF!</definedName>
    <definedName name="XRefPaste31" localSheetId="10" hidden="1">#REF!</definedName>
    <definedName name="XRefPaste31" localSheetId="7" hidden="1">#REF!</definedName>
    <definedName name="XRefPaste31" hidden="1">#REF!</definedName>
    <definedName name="XRefPaste31Row" localSheetId="6" hidden="1">#REF!</definedName>
    <definedName name="XRefPaste31Row" localSheetId="10" hidden="1">#REF!</definedName>
    <definedName name="XRefPaste31Row" localSheetId="7" hidden="1">#REF!</definedName>
    <definedName name="XRefPaste31Row" hidden="1">#REF!</definedName>
    <definedName name="XRefPaste32" localSheetId="6" hidden="1">#REF!</definedName>
    <definedName name="XRefPaste32" localSheetId="10" hidden="1">#REF!</definedName>
    <definedName name="XRefPaste32" localSheetId="7" hidden="1">#REF!</definedName>
    <definedName name="XRefPaste32" hidden="1">#REF!</definedName>
    <definedName name="XRefPaste32Row" localSheetId="6" hidden="1">#REF!</definedName>
    <definedName name="XRefPaste32Row" localSheetId="10" hidden="1">#REF!</definedName>
    <definedName name="XRefPaste32Row" localSheetId="7" hidden="1">#REF!</definedName>
    <definedName name="XRefPaste32Row" hidden="1">#REF!</definedName>
    <definedName name="XRefPaste35" localSheetId="6" hidden="1">#REF!</definedName>
    <definedName name="XRefPaste35" localSheetId="10" hidden="1">#REF!</definedName>
    <definedName name="XRefPaste35" localSheetId="7" hidden="1">#REF!</definedName>
    <definedName name="XRefPaste35" hidden="1">#REF!</definedName>
    <definedName name="XRefPaste35Row" localSheetId="6" hidden="1">#REF!</definedName>
    <definedName name="XRefPaste35Row" localSheetId="10" hidden="1">#REF!</definedName>
    <definedName name="XRefPaste35Row" localSheetId="7" hidden="1">#REF!</definedName>
    <definedName name="XRefPaste35Row" hidden="1">#REF!</definedName>
    <definedName name="XRefPaste37Row" localSheetId="6" hidden="1">#REF!</definedName>
    <definedName name="XRefPaste37Row" localSheetId="10" hidden="1">#REF!</definedName>
    <definedName name="XRefPaste37Row" localSheetId="7" hidden="1">#REF!</definedName>
    <definedName name="XRefPaste37Row" hidden="1">#REF!</definedName>
    <definedName name="XRefPaste38" localSheetId="6" hidden="1">#REF!</definedName>
    <definedName name="XRefPaste38" localSheetId="10" hidden="1">#REF!</definedName>
    <definedName name="XRefPaste38" localSheetId="7" hidden="1">#REF!</definedName>
    <definedName name="XRefPaste38" hidden="1">#REF!</definedName>
    <definedName name="XRefPaste38Row" localSheetId="6" hidden="1">#REF!</definedName>
    <definedName name="XRefPaste38Row" localSheetId="10" hidden="1">#REF!</definedName>
    <definedName name="XRefPaste38Row" localSheetId="7" hidden="1">#REF!</definedName>
    <definedName name="XRefPaste38Row" hidden="1">#REF!</definedName>
    <definedName name="XRefPaste39" localSheetId="6" hidden="1">#REF!</definedName>
    <definedName name="XRefPaste39" localSheetId="10" hidden="1">#REF!</definedName>
    <definedName name="XRefPaste39" localSheetId="7" hidden="1">#REF!</definedName>
    <definedName name="XRefPaste39" hidden="1">#REF!</definedName>
    <definedName name="XRefPaste39Row" localSheetId="6" hidden="1">#REF!</definedName>
    <definedName name="XRefPaste39Row" localSheetId="10" hidden="1">#REF!</definedName>
    <definedName name="XRefPaste39Row" localSheetId="7" hidden="1">#REF!</definedName>
    <definedName name="XRefPaste39Row" hidden="1">#REF!</definedName>
    <definedName name="XRefPaste3Row" localSheetId="6" hidden="1">#REF!</definedName>
    <definedName name="XRefPaste3Row" localSheetId="10" hidden="1">#REF!</definedName>
    <definedName name="XRefPaste3Row" localSheetId="7" hidden="1">#REF!</definedName>
    <definedName name="XRefPaste3Row" hidden="1">#REF!</definedName>
    <definedName name="XRefPaste4" localSheetId="6" hidden="1">#REF!</definedName>
    <definedName name="XRefPaste4" localSheetId="10" hidden="1">#REF!</definedName>
    <definedName name="XRefPaste4" localSheetId="7" hidden="1">#REF!</definedName>
    <definedName name="XRefPaste4" hidden="1">#REF!</definedName>
    <definedName name="XRefPaste45" localSheetId="6" hidden="1">#REF!</definedName>
    <definedName name="XRefPaste45" localSheetId="10" hidden="1">#REF!</definedName>
    <definedName name="XRefPaste45" localSheetId="7" hidden="1">#REF!</definedName>
    <definedName name="XRefPaste45" hidden="1">#REF!</definedName>
    <definedName name="XRefPaste4Row" localSheetId="6" hidden="1">#REF!</definedName>
    <definedName name="XRefPaste4Row" localSheetId="10" hidden="1">#REF!</definedName>
    <definedName name="XRefPaste4Row" localSheetId="7" hidden="1">#REF!</definedName>
    <definedName name="XRefPaste4Row" hidden="1">#REF!</definedName>
    <definedName name="XRefPaste5" localSheetId="6" hidden="1">#REF!</definedName>
    <definedName name="XRefPaste5" localSheetId="10" hidden="1">#REF!</definedName>
    <definedName name="XRefPaste5" localSheetId="7" hidden="1">#REF!</definedName>
    <definedName name="XRefPaste5" hidden="1">#REF!</definedName>
    <definedName name="XRefPaste56Row" localSheetId="6" hidden="1">#REF!</definedName>
    <definedName name="XRefPaste56Row" localSheetId="10" hidden="1">#REF!</definedName>
    <definedName name="XRefPaste56Row" localSheetId="7" hidden="1">#REF!</definedName>
    <definedName name="XRefPaste56Row" hidden="1">#REF!</definedName>
    <definedName name="XRefPaste57Row" localSheetId="6" hidden="1">#REF!</definedName>
    <definedName name="XRefPaste57Row" localSheetId="10" hidden="1">#REF!</definedName>
    <definedName name="XRefPaste57Row" localSheetId="7" hidden="1">#REF!</definedName>
    <definedName name="XRefPaste57Row" hidden="1">#REF!</definedName>
    <definedName name="XRefPaste59Row" localSheetId="6" hidden="1">#REF!</definedName>
    <definedName name="XRefPaste59Row" localSheetId="10" hidden="1">#REF!</definedName>
    <definedName name="XRefPaste59Row" localSheetId="7" hidden="1">#REF!</definedName>
    <definedName name="XRefPaste59Row" hidden="1">#REF!</definedName>
    <definedName name="XRefPaste5Row" localSheetId="6" hidden="1">#REF!</definedName>
    <definedName name="XRefPaste5Row" localSheetId="10" hidden="1">#REF!</definedName>
    <definedName name="XRefPaste5Row" localSheetId="7" hidden="1">#REF!</definedName>
    <definedName name="XRefPaste5Row" hidden="1">#REF!</definedName>
    <definedName name="XRefPaste6" localSheetId="6" hidden="1">#REF!</definedName>
    <definedName name="XRefPaste6" localSheetId="10" hidden="1">#REF!</definedName>
    <definedName name="XRefPaste6" localSheetId="7" hidden="1">#REF!</definedName>
    <definedName name="XRefPaste6" hidden="1">#REF!</definedName>
    <definedName name="XRefPaste62Row" localSheetId="6" hidden="1">#REF!</definedName>
    <definedName name="XRefPaste62Row" localSheetId="10" hidden="1">#REF!</definedName>
    <definedName name="XRefPaste62Row" localSheetId="7" hidden="1">#REF!</definedName>
    <definedName name="XRefPaste62Row" hidden="1">#REF!</definedName>
    <definedName name="XRefPaste63Row" localSheetId="6" hidden="1">#REF!</definedName>
    <definedName name="XRefPaste63Row" localSheetId="10" hidden="1">#REF!</definedName>
    <definedName name="XRefPaste63Row" localSheetId="7" hidden="1">#REF!</definedName>
    <definedName name="XRefPaste63Row" hidden="1">#REF!</definedName>
    <definedName name="XRefPaste64Row" localSheetId="6" hidden="1">#REF!</definedName>
    <definedName name="XRefPaste64Row" localSheetId="10" hidden="1">#REF!</definedName>
    <definedName name="XRefPaste64Row" localSheetId="7" hidden="1">#REF!</definedName>
    <definedName name="XRefPaste64Row" hidden="1">#REF!</definedName>
    <definedName name="XRefPaste65Row" localSheetId="6" hidden="1">#REF!</definedName>
    <definedName name="XRefPaste65Row" localSheetId="10" hidden="1">#REF!</definedName>
    <definedName name="XRefPaste65Row" localSheetId="7" hidden="1">#REF!</definedName>
    <definedName name="XRefPaste65Row" hidden="1">#REF!</definedName>
    <definedName name="XRefPaste67Row" localSheetId="6" hidden="1">#REF!</definedName>
    <definedName name="XRefPaste67Row" localSheetId="10" hidden="1">#REF!</definedName>
    <definedName name="XRefPaste67Row" localSheetId="7" hidden="1">#REF!</definedName>
    <definedName name="XRefPaste67Row" hidden="1">#REF!</definedName>
    <definedName name="XRefPaste68Row" localSheetId="6" hidden="1">#REF!</definedName>
    <definedName name="XRefPaste68Row" localSheetId="10" hidden="1">#REF!</definedName>
    <definedName name="XRefPaste68Row" localSheetId="7" hidden="1">#REF!</definedName>
    <definedName name="XRefPaste68Row" hidden="1">#REF!</definedName>
    <definedName name="XRefPaste69Row" localSheetId="6" hidden="1">#REF!</definedName>
    <definedName name="XRefPaste69Row" localSheetId="10" hidden="1">#REF!</definedName>
    <definedName name="XRefPaste69Row" localSheetId="7" hidden="1">#REF!</definedName>
    <definedName name="XRefPaste69Row" hidden="1">#REF!</definedName>
    <definedName name="XRefPaste6Row" localSheetId="6" hidden="1">#REF!</definedName>
    <definedName name="XRefPaste6Row" localSheetId="10" hidden="1">#REF!</definedName>
    <definedName name="XRefPaste6Row" localSheetId="7" hidden="1">#REF!</definedName>
    <definedName name="XRefPaste6Row" hidden="1">#REF!</definedName>
    <definedName name="XRefPaste7" localSheetId="6" hidden="1">#REF!</definedName>
    <definedName name="XRefPaste7" localSheetId="10" hidden="1">#REF!</definedName>
    <definedName name="XRefPaste7" localSheetId="7" hidden="1">#REF!</definedName>
    <definedName name="XRefPaste7" hidden="1">#REF!</definedName>
    <definedName name="XRefPaste70Row" localSheetId="6" hidden="1">#REF!</definedName>
    <definedName name="XRefPaste70Row" localSheetId="10" hidden="1">#REF!</definedName>
    <definedName name="XRefPaste70Row" localSheetId="7" hidden="1">#REF!</definedName>
    <definedName name="XRefPaste70Row" hidden="1">#REF!</definedName>
    <definedName name="XRefPaste71Row" localSheetId="6" hidden="1">#REF!</definedName>
    <definedName name="XRefPaste71Row" localSheetId="10" hidden="1">#REF!</definedName>
    <definedName name="XRefPaste71Row" localSheetId="7" hidden="1">#REF!</definedName>
    <definedName name="XRefPaste71Row" hidden="1">#REF!</definedName>
    <definedName name="XRefPaste75Row" localSheetId="6" hidden="1">#REF!</definedName>
    <definedName name="XRefPaste75Row" localSheetId="10" hidden="1">#REF!</definedName>
    <definedName name="XRefPaste75Row" localSheetId="7" hidden="1">#REF!</definedName>
    <definedName name="XRefPaste75Row" hidden="1">#REF!</definedName>
    <definedName name="XRefPaste7Row" localSheetId="6" hidden="1">#REF!</definedName>
    <definedName name="XRefPaste7Row" localSheetId="10" hidden="1">#REF!</definedName>
    <definedName name="XRefPaste7Row" localSheetId="7" hidden="1">#REF!</definedName>
    <definedName name="XRefPaste7Row" hidden="1">#REF!</definedName>
    <definedName name="XRefPaste8" localSheetId="6" hidden="1">#REF!</definedName>
    <definedName name="XRefPaste8" localSheetId="10" hidden="1">#REF!</definedName>
    <definedName name="XRefPaste8" localSheetId="7" hidden="1">#REF!</definedName>
    <definedName name="XRefPaste8" hidden="1">#REF!</definedName>
    <definedName name="XRefPaste9" localSheetId="6" hidden="1">#REF!</definedName>
    <definedName name="XRefPaste9" localSheetId="10" hidden="1">#REF!</definedName>
    <definedName name="XRefPaste9" localSheetId="7" hidden="1">#REF!</definedName>
    <definedName name="XRefPaste9" hidden="1">#REF!</definedName>
    <definedName name="XRefPaste99Row" localSheetId="6" hidden="1">#REF!</definedName>
    <definedName name="XRefPaste99Row" localSheetId="10" hidden="1">#REF!</definedName>
    <definedName name="XRefPaste99Row" localSheetId="7" hidden="1">#REF!</definedName>
    <definedName name="XRefPaste99Row" hidden="1">#REF!</definedName>
    <definedName name="XRefPasteRangeCount" hidden="1">35</definedName>
    <definedName name="Z" localSheetId="6">#REF!</definedName>
    <definedName name="Z" localSheetId="10">#REF!</definedName>
    <definedName name="Z" localSheetId="7">#REF!</definedName>
    <definedName name="Z">#REF!</definedName>
    <definedName name="Z_1" localSheetId="6">#REF!</definedName>
    <definedName name="Z_1" localSheetId="10">#REF!</definedName>
    <definedName name="Z_1" localSheetId="7">#REF!</definedName>
    <definedName name="Z_1">#REF!</definedName>
    <definedName name="Z_3" localSheetId="6">#REF!</definedName>
    <definedName name="Z_3" localSheetId="10">#REF!</definedName>
    <definedName name="Z_3" localSheetId="7">#REF!</definedName>
    <definedName name="Z_3">#REF!</definedName>
    <definedName name="Z_4AE9E9F1_0866_46A2_A847_9E6C7D59DA97_.wvu.Cols" localSheetId="10" hidden="1">'RECEITA LIQUIDA - MI E ME.-EN'!$C:$J</definedName>
    <definedName name="Z_738AB987_2A5E_430A_806B_07241F9ED8EB_.wvu.Cols" localSheetId="10" hidden="1">'RECEITA LIQUIDA - MI E ME.-EN'!$C:$J</definedName>
    <definedName name="Z_D782BDF8_7D1D_4B25_B396_00A7F5D2C87F_.wvu.Cols" localSheetId="10" hidden="1">'RECEITA LIQUIDA - MI E ME.-EN'!$C:$J</definedName>
    <definedName name="Z757Z120" localSheetId="6">#REF!</definedName>
    <definedName name="Z757Z120" localSheetId="10">#REF!</definedName>
    <definedName name="Z757Z120" localSheetId="7">#REF!</definedName>
    <definedName name="Z757Z120">#REF!</definedName>
    <definedName name="ZZ" localSheetId="6">#REF!</definedName>
    <definedName name="ZZ" localSheetId="10">#REF!</definedName>
    <definedName name="ZZ" localSheetId="7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11" l="1"/>
  <c r="X7" i="11"/>
  <c r="X13" i="11" s="1"/>
  <c r="AV9" i="10"/>
  <c r="AR11" i="8"/>
  <c r="AR10" i="8"/>
  <c r="BG76" i="3"/>
  <c r="BG79" i="3" s="1"/>
  <c r="BG71" i="3"/>
  <c r="BG61" i="3"/>
  <c r="BG36" i="3"/>
  <c r="BG30" i="3"/>
  <c r="BG49" i="3" s="1"/>
  <c r="BG73" i="3" s="1"/>
  <c r="BG10" i="3"/>
  <c r="BG22" i="2"/>
  <c r="BG12" i="2"/>
  <c r="BG16" i="2" s="1"/>
  <c r="BG19" i="2" s="1"/>
  <c r="BG24" i="2" s="1"/>
  <c r="BG29" i="2" s="1"/>
  <c r="BG72" i="4"/>
  <c r="BG61" i="4"/>
  <c r="BG46" i="4"/>
  <c r="BG80" i="4" s="1"/>
  <c r="BG27" i="4"/>
  <c r="BG10" i="4"/>
  <c r="BG42" i="4" s="1"/>
  <c r="BH10" i="4"/>
  <c r="BH72" i="4"/>
  <c r="BH61" i="4"/>
  <c r="BH46" i="4"/>
  <c r="BH27" i="4"/>
  <c r="BH19" i="1"/>
  <c r="BH18" i="1"/>
  <c r="BH17" i="1"/>
  <c r="BH13" i="1"/>
  <c r="BH16" i="1" s="1"/>
  <c r="BH12" i="1"/>
  <c r="BH15" i="1" s="1"/>
  <c r="BH10" i="1"/>
  <c r="BH9" i="1"/>
  <c r="BH11" i="1" s="1"/>
  <c r="BH14" i="1" s="1"/>
  <c r="AI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W11" i="11"/>
  <c r="W7" i="11"/>
  <c r="W13" i="11" s="1"/>
  <c r="AQ11" i="8"/>
  <c r="AQ10" i="8"/>
  <c r="X12" i="11" l="1"/>
  <c r="BH80" i="4"/>
  <c r="BH42" i="4"/>
  <c r="W12" i="11"/>
  <c r="BE36" i="4" l="1"/>
  <c r="BD36" i="4"/>
  <c r="BC36" i="4"/>
  <c r="BB36" i="4"/>
  <c r="BA36" i="4"/>
  <c r="AZ36" i="4"/>
  <c r="AY36" i="4"/>
  <c r="AX36" i="4"/>
  <c r="AW36" i="4"/>
  <c r="AV36" i="4"/>
  <c r="AU36" i="4"/>
  <c r="BU36" i="4"/>
  <c r="BT36" i="4"/>
  <c r="BU22" i="4"/>
  <c r="BT22" i="4"/>
  <c r="BE22" i="4"/>
  <c r="BD22" i="4"/>
  <c r="BC22" i="4"/>
  <c r="BB22" i="4"/>
  <c r="BA22" i="4"/>
  <c r="AZ22" i="4"/>
  <c r="AY22" i="4"/>
  <c r="AX22" i="4"/>
  <c r="AW22" i="4"/>
  <c r="AV22" i="4"/>
  <c r="AU22" i="4"/>
  <c r="AS9" i="10" l="1"/>
  <c r="AR9" i="10"/>
  <c r="AQ9" i="10"/>
  <c r="J6" i="12"/>
  <c r="J7" i="12" s="1"/>
  <c r="T7" i="11"/>
  <c r="U7" i="11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N11" i="8"/>
  <c r="AO11" i="8"/>
</calcChain>
</file>

<file path=xl/sharedStrings.xml><?xml version="1.0" encoding="utf-8"?>
<sst xmlns="http://schemas.openxmlformats.org/spreadsheetml/2006/main" count="876" uniqueCount="253">
  <si>
    <t>Investments</t>
  </si>
  <si>
    <t>Cash and Cash Equivalents</t>
  </si>
  <si>
    <t xml:space="preserve">Net Debt </t>
  </si>
  <si>
    <t>EBITDA Margin %</t>
  </si>
  <si>
    <t>Net Margin %</t>
  </si>
  <si>
    <t>Gross Margin %</t>
  </si>
  <si>
    <t>EBITDA</t>
  </si>
  <si>
    <t>Net Income (Loss)</t>
  </si>
  <si>
    <t>Gross Profit</t>
  </si>
  <si>
    <t>COGS</t>
  </si>
  <si>
    <t>Net Revenue</t>
  </si>
  <si>
    <t>(In thousands of Reais, except for percentages)</t>
  </si>
  <si>
    <t>4Q23</t>
  </si>
  <si>
    <t>3Q23</t>
  </si>
  <si>
    <t>2Q23</t>
  </si>
  <si>
    <t>1Q23</t>
  </si>
  <si>
    <t>4Q22</t>
  </si>
  <si>
    <t>3Q22</t>
  </si>
  <si>
    <t>2Q22</t>
  </si>
  <si>
    <t>1Q22</t>
  </si>
  <si>
    <t>4Q21</t>
  </si>
  <si>
    <t>3Q21</t>
  </si>
  <si>
    <t>2Q21</t>
  </si>
  <si>
    <t>1Q21</t>
  </si>
  <si>
    <t>4Q20</t>
  </si>
  <si>
    <t>3Q20</t>
  </si>
  <si>
    <t>2Q20</t>
  </si>
  <si>
    <t>1Q20</t>
  </si>
  <si>
    <t>4Q19</t>
  </si>
  <si>
    <t>3Q19</t>
  </si>
  <si>
    <t>2Q19</t>
  </si>
  <si>
    <t>1Q19</t>
  </si>
  <si>
    <t>4Q18</t>
  </si>
  <si>
    <t>3Q18</t>
  </si>
  <si>
    <t>2Q18</t>
  </si>
  <si>
    <t>1Q18</t>
  </si>
  <si>
    <t>4Q17</t>
  </si>
  <si>
    <t>3Q17</t>
  </si>
  <si>
    <t>2Q17</t>
  </si>
  <si>
    <t>1Q17</t>
  </si>
  <si>
    <t>4Q16</t>
  </si>
  <si>
    <t>3Q16</t>
  </si>
  <si>
    <t>2Q16</t>
  </si>
  <si>
    <t>1Q16</t>
  </si>
  <si>
    <t>4Q15</t>
  </si>
  <si>
    <t>3Q15</t>
  </si>
  <si>
    <t>2Q15</t>
  </si>
  <si>
    <t>1Q15</t>
  </si>
  <si>
    <t>4Q14</t>
  </si>
  <si>
    <t>3Q14</t>
  </si>
  <si>
    <t>2Q14</t>
  </si>
  <si>
    <t>1Q14</t>
  </si>
  <si>
    <t>4Q13</t>
  </si>
  <si>
    <t>3Q13</t>
  </si>
  <si>
    <t>2Q13</t>
  </si>
  <si>
    <t>1Q13</t>
  </si>
  <si>
    <t>4Q12</t>
  </si>
  <si>
    <t>3Q12</t>
  </si>
  <si>
    <t>2Q12</t>
  </si>
  <si>
    <t>1Q12</t>
  </si>
  <si>
    <t>4Q11</t>
  </si>
  <si>
    <t>3Q11</t>
  </si>
  <si>
    <t>2Q11</t>
  </si>
  <si>
    <t>1Q11</t>
  </si>
  <si>
    <t>4Q10</t>
  </si>
  <si>
    <t>3Q10</t>
  </si>
  <si>
    <t>2Q10</t>
  </si>
  <si>
    <t>1Q10</t>
  </si>
  <si>
    <t>Key Indicators</t>
  </si>
  <si>
    <t/>
  </si>
  <si>
    <t>CONSOLIDATED NET INCOME (LOSS)</t>
  </si>
  <si>
    <t>NET INCOME (LOSS) FROM DISCONTINUED OPERATIONS</t>
  </si>
  <si>
    <t>NET INCOME (LOSS) FOR THE YEAR</t>
  </si>
  <si>
    <t xml:space="preserve">INCOME AND SOCIAL CONTRIBUTION TAXES </t>
  </si>
  <si>
    <t>Income and social contribution taxes - Deferred</t>
  </si>
  <si>
    <t>Income and social contribution taxes - Current</t>
  </si>
  <si>
    <t xml:space="preserve">PROFIT BEFORE INCOME TAX AND SOCIAL CONTRIBUTION </t>
  </si>
  <si>
    <t>Financial revenues</t>
  </si>
  <si>
    <t>Financial expenses</t>
  </si>
  <si>
    <t xml:space="preserve">OPERATING INCOME (LOSS) </t>
  </si>
  <si>
    <t>Other operating revenues</t>
  </si>
  <si>
    <t>General and Administrative Expenses</t>
  </si>
  <si>
    <t>Selling Expenses</t>
  </si>
  <si>
    <t>COST OF GOODS SOLD</t>
  </si>
  <si>
    <t xml:space="preserve">NET OPERATING REVENUES </t>
  </si>
  <si>
    <t>4T23</t>
  </si>
  <si>
    <t>Consolidated Statements Of Income</t>
  </si>
  <si>
    <t>Variation in cash and cash equivalents in the period</t>
  </si>
  <si>
    <t>Cash at the end of the period</t>
  </si>
  <si>
    <t>Cash at the beginning of the period</t>
  </si>
  <si>
    <t>Statement of cash and cash equivalents increase</t>
  </si>
  <si>
    <t>Increase in cash and cash equivalents</t>
  </si>
  <si>
    <t>Cash flow from financing</t>
  </si>
  <si>
    <t>Payment of operating leases</t>
  </si>
  <si>
    <t>Subscription bonus 2014</t>
  </si>
  <si>
    <t>Capital Reduction</t>
  </si>
  <si>
    <t>Inerest on equity paid</t>
  </si>
  <si>
    <t>Loans raised</t>
  </si>
  <si>
    <t>Loans repaid</t>
  </si>
  <si>
    <t>Dividend payment</t>
  </si>
  <si>
    <t>Capital increase</t>
  </si>
  <si>
    <t>Actions in treasury</t>
  </si>
  <si>
    <t>Cash flow from investments</t>
  </si>
  <si>
    <t>Securities – Non-Current</t>
  </si>
  <si>
    <t>Securities - Current</t>
  </si>
  <si>
    <t>Balance sheet income</t>
  </si>
  <si>
    <t>Property expropriation</t>
  </si>
  <si>
    <t>Receipt of property plant and equipment</t>
  </si>
  <si>
    <t>Financial investments retained - Non-current</t>
  </si>
  <si>
    <t>Acquisition of subsidiary, net of cash acquired</t>
  </si>
  <si>
    <t>Financial investments with non-immediate liquidity</t>
  </si>
  <si>
    <t>Financial investments retained</t>
  </si>
  <si>
    <t>Financial investments - Current</t>
  </si>
  <si>
    <t>Acquisition of property, plant and equipment and intangible assets</t>
  </si>
  <si>
    <t>Cash flow from operating activities</t>
  </si>
  <si>
    <t>Dividends receivable</t>
  </si>
  <si>
    <t xml:space="preserve">Result on deferred revenue </t>
  </si>
  <si>
    <t>Income and social contribution taxes paid</t>
  </si>
  <si>
    <t>Cash payment for forward contracts</t>
  </si>
  <si>
    <t>Cash receipt by forward contracts</t>
  </si>
  <si>
    <t>Interest paid on loans</t>
  </si>
  <si>
    <t>Other accounts payable</t>
  </si>
  <si>
    <t>Advances from customers</t>
  </si>
  <si>
    <t>Taxes recoverable</t>
  </si>
  <si>
    <t>Salaries and vacation pay</t>
  </si>
  <si>
    <t xml:space="preserve">Brazilian and foreign suppliers </t>
  </si>
  <si>
    <t>Increase (reduction) in liability accounts</t>
  </si>
  <si>
    <t>Other credits</t>
  </si>
  <si>
    <t>Other accounts receivable</t>
  </si>
  <si>
    <t>Inventories</t>
  </si>
  <si>
    <t>Trade accounts receivable</t>
  </si>
  <si>
    <t>Reduction (increase) in asset accounts</t>
  </si>
  <si>
    <t>Deferred income tax and social contribution expenses</t>
  </si>
  <si>
    <t>Current income tax and social contribution expenses</t>
  </si>
  <si>
    <t>Pre-tax loss from discontinued operations</t>
  </si>
  <si>
    <t>Fair value of stock options</t>
  </si>
  <si>
    <t>Net result on currency variation</t>
  </si>
  <si>
    <t>Financial result</t>
  </si>
  <si>
    <t xml:space="preserve">Earnings from financial investments </t>
  </si>
  <si>
    <t xml:space="preserve">Provision for impairment of non-current assets held for sale </t>
  </si>
  <si>
    <t>Credit Exclusion ICMS Calculation Base PIS_Cofins</t>
  </si>
  <si>
    <t xml:space="preserve">Loan charges </t>
  </si>
  <si>
    <t>Net (gains) losses from derivative financial instruments</t>
  </si>
  <si>
    <t>Credit provisions for expected losses</t>
  </si>
  <si>
    <t>Guarantee provisions</t>
  </si>
  <si>
    <t>Inventory provisions</t>
  </si>
  <si>
    <t>Provision for civil, tax and labor contingencies</t>
  </si>
  <si>
    <t>Result on sale of fixed assets</t>
  </si>
  <si>
    <t>Cost of property, plant and equipment /intangible assets written off</t>
  </si>
  <si>
    <t>Provisions</t>
  </si>
  <si>
    <t>Depreciation and amortization</t>
  </si>
  <si>
    <t xml:space="preserve">Expenses (revenues) not affecting cash </t>
  </si>
  <si>
    <t xml:space="preserve">NET INCOME (LOSS) </t>
  </si>
  <si>
    <t>PROFIT (LOSS) BEFORE TAXES</t>
  </si>
  <si>
    <t>(In thousands of reais)</t>
  </si>
  <si>
    <t>Consolidated Cash Flow</t>
  </si>
  <si>
    <t>TOTAL LIABILITIES AND SHAREHOLDERS’ EQUITY</t>
  </si>
  <si>
    <t>Income for the period</t>
  </si>
  <si>
    <t>Profit reserve</t>
  </si>
  <si>
    <t xml:space="preserve">Revaluation reserves </t>
  </si>
  <si>
    <t>-</t>
  </si>
  <si>
    <t>Equity valuation adjustments</t>
  </si>
  <si>
    <t xml:space="preserve">Capital reserves </t>
  </si>
  <si>
    <t>Capital stock</t>
  </si>
  <si>
    <t>Shareholders’ Equity</t>
  </si>
  <si>
    <t>Lease Financing</t>
  </si>
  <si>
    <t>Contingent consideration</t>
  </si>
  <si>
    <t>Taxes recoverable (IR/CSLL)</t>
  </si>
  <si>
    <t>Deferred taxes</t>
  </si>
  <si>
    <t>Debentures</t>
  </si>
  <si>
    <t>Suppliers</t>
  </si>
  <si>
    <t>Financing and loans</t>
  </si>
  <si>
    <t>Non-current assets</t>
  </si>
  <si>
    <t>Differed Revenue</t>
  </si>
  <si>
    <t>Provision for guarantees</t>
  </si>
  <si>
    <t>Dividends payable</t>
  </si>
  <si>
    <t>Commissions payable</t>
  </si>
  <si>
    <t>Recoverable income tax and social contribution</t>
  </si>
  <si>
    <t>Salaries and vacations payable</t>
  </si>
  <si>
    <t>Derivative financial instruments</t>
  </si>
  <si>
    <t>Current assets</t>
  </si>
  <si>
    <t>LIABILITIES AND SHAREHOLDERS’ EQUITY</t>
  </si>
  <si>
    <t>TOTAL ASSETS</t>
  </si>
  <si>
    <t>Right of use</t>
  </si>
  <si>
    <t>Intangible assets</t>
  </si>
  <si>
    <t>Property, plant and equipment</t>
  </si>
  <si>
    <t xml:space="preserve">Investment property </t>
  </si>
  <si>
    <t xml:space="preserve">Court deposits </t>
  </si>
  <si>
    <t>Prepaid expenses</t>
  </si>
  <si>
    <t>Securities</t>
  </si>
  <si>
    <t>Non-current asset maintained for discontinued operation and selling</t>
  </si>
  <si>
    <t>Related parts</t>
  </si>
  <si>
    <t>Advances to suppliers</t>
  </si>
  <si>
    <t>Securities retained</t>
  </si>
  <si>
    <t>Cash and cash equivalents</t>
  </si>
  <si>
    <t>ASSETS</t>
  </si>
  <si>
    <t>Consolidated Balance Sheet</t>
  </si>
  <si>
    <t>Total</t>
  </si>
  <si>
    <t>% Net Revenue</t>
  </si>
  <si>
    <t xml:space="preserve"> % Net Revenue</t>
  </si>
  <si>
    <t>Financial Results (R$ Thousands)</t>
  </si>
  <si>
    <t>SG&amp;A (R$ Thousands)</t>
  </si>
  <si>
    <t>(+) Depreciation and Amortization</t>
  </si>
  <si>
    <t>(+) Financial Expenses</t>
  </si>
  <si>
    <t>(-) Financial Revenue</t>
  </si>
  <si>
    <t>(+) Provision for Current and Deferred Income and Social Contribution Taxes</t>
  </si>
  <si>
    <t>Net Income/Loss</t>
  </si>
  <si>
    <t>Net Income (R$ thousands)</t>
  </si>
  <si>
    <t>Total Indebtedness</t>
  </si>
  <si>
    <t>Long Term</t>
  </si>
  <si>
    <t>RPC - Rural Producer Certificate</t>
  </si>
  <si>
    <t>NCE</t>
  </si>
  <si>
    <t>Working Capital</t>
  </si>
  <si>
    <t>Class B Preferencial Stocks</t>
  </si>
  <si>
    <t>FINEP</t>
  </si>
  <si>
    <t>FINAME</t>
  </si>
  <si>
    <t>FINEM</t>
  </si>
  <si>
    <t>EXIM Pre boarding</t>
  </si>
  <si>
    <t>Short Term</t>
  </si>
  <si>
    <t>Exchange contract advance</t>
  </si>
  <si>
    <t>Other Loans</t>
  </si>
  <si>
    <t>CDCA - Agribusiness Credit Rights Certificate</t>
  </si>
  <si>
    <t>FINIMP</t>
  </si>
  <si>
    <t>Indebtedness (R$ thousands)</t>
  </si>
  <si>
    <t>ROIC</t>
  </si>
  <si>
    <t>CAPITAL EMPLOYED</t>
  </si>
  <si>
    <t>Investment</t>
  </si>
  <si>
    <t>Working Capital Requirement</t>
  </si>
  <si>
    <t>NOPAT</t>
  </si>
  <si>
    <t>ROIC Calculation</t>
  </si>
  <si>
    <t>TOTAL</t>
  </si>
  <si>
    <t>Replacement and Services</t>
  </si>
  <si>
    <t>Ports and Terminals</t>
  </si>
  <si>
    <t>International Businesses</t>
  </si>
  <si>
    <t>Farms</t>
  </si>
  <si>
    <t>Reforms / Legislation - NRs</t>
  </si>
  <si>
    <t>Information Technology</t>
  </si>
  <si>
    <t>New products</t>
  </si>
  <si>
    <t>Increased Manufacturing Capacity</t>
  </si>
  <si>
    <t>Investments (CAPEX) (R$ mil)</t>
  </si>
  <si>
    <t>External Market</t>
  </si>
  <si>
    <t>Internal Market</t>
  </si>
  <si>
    <t>Net Revenue (%)</t>
  </si>
  <si>
    <t>Payout (%)</t>
  </si>
  <si>
    <t>(B) Net Income</t>
  </si>
  <si>
    <t>(A) Earnings</t>
  </si>
  <si>
    <t>Payout Calculation</t>
  </si>
  <si>
    <t>Agribusiness</t>
  </si>
  <si>
    <t>1Q24</t>
  </si>
  <si>
    <t xml:space="preserve">                                                              </t>
  </si>
  <si>
    <t>2T24</t>
  </si>
  <si>
    <t>2Q24</t>
  </si>
  <si>
    <t>6M24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</si>
</sst>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_);_(* \(#,##0\);_(* &quot;-&quot;?_);_(@_)"/>
    <numFmt numFmtId="166" formatCode="0.0%"/>
    <numFmt numFmtId="167" formatCode="_(* #,##0_);_(* \(#,##0\);_(* \-??_);_(@_)"/>
    <numFmt numFmtId="168" formatCode="[$-416]mmm\-yy;@"/>
    <numFmt numFmtId="169" formatCode="_(* #,##0.0_);_(* \(#,##0.0\);_(* &quot;-&quot;??_);_(@_)"/>
    <numFmt numFmtId="170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0"/>
      <color theme="1"/>
      <name val="Calibri"/>
      <family val="2"/>
      <scheme val="minor"/>
    </font>
    <font>
      <sz val="21"/>
      <color rgb="FF202124"/>
      <name val="Arial"/>
      <family val="2"/>
    </font>
    <font>
      <sz val="11"/>
      <color indexed="8"/>
      <name val="Calibri"/>
      <family val="2"/>
      <scheme val="minor"/>
    </font>
    <font>
      <sz val="9"/>
      <color rgb="FF595959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3" tint="9.9978637043366805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3" tint="-0.499984740745262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medium">
        <color theme="9"/>
      </top>
      <bottom/>
      <diagonal/>
    </border>
    <border>
      <left/>
      <right/>
      <top style="thin">
        <color rgb="FF717171"/>
      </top>
      <bottom style="thin">
        <color rgb="FF717171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53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53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theme="3" tint="-0.49998474074526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/>
      <right/>
      <top style="thin">
        <color theme="0" tint="-0.14999847407452621"/>
      </top>
      <bottom/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85">
    <xf numFmtId="0" fontId="0" fillId="0" borderId="0" xfId="0"/>
    <xf numFmtId="0" fontId="3" fillId="2" borderId="0" xfId="0" applyFont="1" applyFill="1"/>
    <xf numFmtId="0" fontId="3" fillId="0" borderId="0" xfId="0" applyFont="1"/>
    <xf numFmtId="0" fontId="3" fillId="0" borderId="0" xfId="0" applyFont="1" applyProtection="1">
      <protection locked="0"/>
    </xf>
    <xf numFmtId="0" fontId="4" fillId="0" borderId="0" xfId="0" applyFont="1"/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 applyProtection="1">
      <alignment horizontal="left" vertical="center"/>
      <protection locked="0"/>
    </xf>
    <xf numFmtId="0" fontId="0" fillId="0" borderId="1" xfId="0" applyBorder="1"/>
    <xf numFmtId="0" fontId="5" fillId="0" borderId="0" xfId="2"/>
    <xf numFmtId="164" fontId="4" fillId="0" borderId="2" xfId="3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165" fontId="4" fillId="0" borderId="2" xfId="0" applyNumberFormat="1" applyFont="1" applyBorder="1" applyAlignment="1">
      <alignment horizontal="right" vertical="center"/>
    </xf>
    <xf numFmtId="166" fontId="4" fillId="2" borderId="2" xfId="0" applyNumberFormat="1" applyFont="1" applyFill="1" applyBorder="1" applyAlignment="1">
      <alignment horizontal="right" vertical="center"/>
    </xf>
    <xf numFmtId="9" fontId="4" fillId="2" borderId="0" xfId="1" applyFont="1" applyFill="1" applyBorder="1" applyAlignment="1">
      <alignment horizontal="left" vertical="center"/>
    </xf>
    <xf numFmtId="165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4" applyFont="1" applyAlignment="1">
      <alignment horizontal="center" vertical="top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5" fillId="2" borderId="0" xfId="2" applyFill="1"/>
    <xf numFmtId="49" fontId="5" fillId="0" borderId="5" xfId="4" applyNumberFormat="1" applyBorder="1" applyAlignment="1">
      <alignment horizontal="left"/>
    </xf>
    <xf numFmtId="0" fontId="3" fillId="0" borderId="0" xfId="0" quotePrefix="1" applyFont="1"/>
    <xf numFmtId="0" fontId="5" fillId="6" borderId="0" xfId="2" applyFill="1"/>
    <xf numFmtId="0" fontId="5" fillId="2" borderId="0" xfId="2" applyFill="1" applyProtection="1">
      <protection locked="0"/>
    </xf>
    <xf numFmtId="49" fontId="5" fillId="6" borderId="0" xfId="2" applyNumberFormat="1" applyFill="1"/>
    <xf numFmtId="43" fontId="5" fillId="6" borderId="0" xfId="5" applyFont="1" applyFill="1" applyAlignment="1"/>
    <xf numFmtId="0" fontId="5" fillId="2" borderId="0" xfId="4" applyFill="1" applyProtection="1">
      <protection locked="0"/>
    </xf>
    <xf numFmtId="164" fontId="8" fillId="3" borderId="6" xfId="3" applyNumberFormat="1" applyFont="1" applyFill="1" applyBorder="1" applyAlignment="1">
      <alignment horizontal="left" vertical="center"/>
    </xf>
    <xf numFmtId="0" fontId="8" fillId="3" borderId="6" xfId="6" applyFont="1" applyFill="1" applyBorder="1" applyAlignment="1">
      <alignment horizontal="left" vertical="center"/>
    </xf>
    <xf numFmtId="0" fontId="5" fillId="6" borderId="0" xfId="4" applyFill="1"/>
    <xf numFmtId="164" fontId="5" fillId="6" borderId="0" xfId="5" applyNumberFormat="1" applyFont="1" applyFill="1" applyBorder="1" applyAlignment="1"/>
    <xf numFmtId="49" fontId="5" fillId="6" borderId="0" xfId="4" quotePrefix="1" applyNumberFormat="1" applyFill="1" applyAlignment="1">
      <alignment horizontal="left" vertical="top"/>
    </xf>
    <xf numFmtId="41" fontId="5" fillId="6" borderId="0" xfId="4" applyNumberFormat="1" applyFill="1" applyAlignment="1">
      <alignment horizontal="right"/>
    </xf>
    <xf numFmtId="49" fontId="5" fillId="6" borderId="0" xfId="4" applyNumberFormat="1" applyFill="1" applyAlignment="1">
      <alignment vertical="top"/>
    </xf>
    <xf numFmtId="0" fontId="5" fillId="6" borderId="0" xfId="2" applyFill="1" applyProtection="1">
      <protection locked="0"/>
    </xf>
    <xf numFmtId="49" fontId="5" fillId="6" borderId="0" xfId="2" applyNumberFormat="1" applyFill="1" applyAlignment="1">
      <alignment vertical="top"/>
    </xf>
    <xf numFmtId="41" fontId="5" fillId="6" borderId="0" xfId="2" applyNumberFormat="1" applyFill="1" applyAlignment="1">
      <alignment horizontal="right"/>
    </xf>
    <xf numFmtId="49" fontId="7" fillId="0" borderId="0" xfId="2" applyNumberFormat="1" applyFont="1" applyAlignment="1">
      <alignment horizontal="center"/>
    </xf>
    <xf numFmtId="49" fontId="5" fillId="0" borderId="0" xfId="2" applyNumberFormat="1" applyAlignment="1">
      <alignment vertical="top"/>
    </xf>
    <xf numFmtId="43" fontId="5" fillId="0" borderId="0" xfId="5" applyFont="1" applyFill="1" applyBorder="1" applyAlignment="1">
      <alignment horizontal="right"/>
    </xf>
    <xf numFmtId="0" fontId="5" fillId="0" borderId="0" xfId="6" applyProtection="1">
      <protection locked="0"/>
    </xf>
    <xf numFmtId="164" fontId="5" fillId="0" borderId="0" xfId="3" applyNumberFormat="1" applyFont="1" applyBorder="1" applyProtection="1">
      <protection locked="0"/>
    </xf>
    <xf numFmtId="164" fontId="5" fillId="0" borderId="0" xfId="3" applyNumberFormat="1" applyFont="1" applyFill="1" applyBorder="1" applyProtection="1">
      <protection locked="0"/>
    </xf>
    <xf numFmtId="0" fontId="9" fillId="0" borderId="1" xfId="0" applyFont="1" applyBorder="1"/>
    <xf numFmtId="164" fontId="8" fillId="0" borderId="7" xfId="3" applyNumberFormat="1" applyFont="1" applyBorder="1" applyAlignment="1" applyProtection="1">
      <alignment horizontal="left"/>
    </xf>
    <xf numFmtId="0" fontId="8" fillId="0" borderId="7" xfId="6" applyFont="1" applyBorder="1" applyAlignment="1">
      <alignment horizontal="left"/>
    </xf>
    <xf numFmtId="164" fontId="8" fillId="0" borderId="0" xfId="3" applyNumberFormat="1" applyFont="1" applyBorder="1" applyAlignment="1" applyProtection="1">
      <alignment horizontal="left"/>
    </xf>
    <xf numFmtId="0" fontId="8" fillId="0" borderId="0" xfId="6" applyFont="1" applyAlignment="1">
      <alignment horizontal="left"/>
    </xf>
    <xf numFmtId="164" fontId="5" fillId="0" borderId="8" xfId="3" applyNumberFormat="1" applyFont="1" applyBorder="1" applyProtection="1"/>
    <xf numFmtId="0" fontId="5" fillId="0" borderId="0" xfId="6"/>
    <xf numFmtId="164" fontId="8" fillId="0" borderId="0" xfId="3" applyNumberFormat="1" applyFont="1" applyBorder="1" applyAlignment="1" applyProtection="1">
      <alignment horizontal="right"/>
      <protection locked="0"/>
    </xf>
    <xf numFmtId="0" fontId="8" fillId="0" borderId="0" xfId="6" applyFont="1"/>
    <xf numFmtId="0" fontId="5" fillId="0" borderId="0" xfId="6" applyAlignment="1" applyProtection="1">
      <alignment vertical="center"/>
      <protection locked="0"/>
    </xf>
    <xf numFmtId="164" fontId="5" fillId="0" borderId="0" xfId="3" applyNumberFormat="1" applyFont="1" applyBorder="1" applyAlignment="1" applyProtection="1">
      <alignment horizontal="left" indent="3"/>
    </xf>
    <xf numFmtId="0" fontId="5" fillId="0" borderId="0" xfId="6" applyAlignment="1">
      <alignment horizontal="left" indent="3"/>
    </xf>
    <xf numFmtId="164" fontId="5" fillId="0" borderId="0" xfId="3" applyNumberFormat="1" applyFont="1" applyFill="1" applyBorder="1" applyAlignment="1" applyProtection="1">
      <alignment horizontal="left" indent="3"/>
    </xf>
    <xf numFmtId="164" fontId="8" fillId="0" borderId="0" xfId="3" applyNumberFormat="1" applyFont="1" applyBorder="1" applyAlignment="1" applyProtection="1"/>
    <xf numFmtId="164" fontId="5" fillId="0" borderId="0" xfId="3" applyNumberFormat="1" applyFont="1" applyFill="1" applyBorder="1" applyAlignment="1" applyProtection="1"/>
    <xf numFmtId="164" fontId="5" fillId="0" borderId="0" xfId="3" applyNumberFormat="1" applyFont="1" applyFill="1" applyBorder="1" applyAlignment="1" applyProtection="1">
      <protection locked="0"/>
    </xf>
    <xf numFmtId="0" fontId="5" fillId="0" borderId="0" xfId="6" applyAlignment="1" applyProtection="1">
      <alignment horizontal="center" vertical="center"/>
      <protection locked="0"/>
    </xf>
    <xf numFmtId="0" fontId="8" fillId="0" borderId="0" xfId="6" applyFont="1" applyProtection="1">
      <protection locked="0"/>
    </xf>
    <xf numFmtId="164" fontId="8" fillId="0" borderId="9" xfId="3" applyNumberFormat="1" applyFont="1" applyFill="1" applyBorder="1" applyAlignment="1" applyProtection="1">
      <alignment horizontal="right"/>
    </xf>
    <xf numFmtId="0" fontId="8" fillId="0" borderId="9" xfId="6" applyFont="1" applyBorder="1" applyAlignment="1">
      <alignment horizontal="left" indent="2"/>
    </xf>
    <xf numFmtId="0" fontId="5" fillId="2" borderId="0" xfId="6" applyFill="1" applyAlignment="1">
      <alignment horizontal="left" indent="3"/>
    </xf>
    <xf numFmtId="164" fontId="5" fillId="0" borderId="0" xfId="6" applyNumberFormat="1" applyProtection="1">
      <protection locked="0"/>
    </xf>
    <xf numFmtId="164" fontId="5" fillId="0" borderId="0" xfId="3" applyNumberFormat="1" applyFont="1" applyBorder="1" applyAlignment="1" applyProtection="1">
      <alignment horizontal="center" vertical="center"/>
      <protection locked="0"/>
    </xf>
    <xf numFmtId="164" fontId="5" fillId="0" borderId="10" xfId="3" applyNumberFormat="1" applyFont="1" applyBorder="1" applyAlignment="1" applyProtection="1">
      <alignment horizontal="center" vertical="center"/>
      <protection locked="0"/>
    </xf>
    <xf numFmtId="164" fontId="8" fillId="0" borderId="0" xfId="3" applyNumberFormat="1" applyFont="1" applyBorder="1" applyAlignment="1" applyProtection="1">
      <alignment horizontal="center" vertical="center"/>
      <protection locked="0"/>
    </xf>
    <xf numFmtId="0" fontId="8" fillId="0" borderId="0" xfId="6" applyFont="1" applyAlignment="1" applyProtection="1">
      <alignment horizontal="center" vertical="center"/>
      <protection locked="0"/>
    </xf>
    <xf numFmtId="164" fontId="5" fillId="0" borderId="11" xfId="3" applyNumberFormat="1" applyFont="1" applyBorder="1" applyAlignment="1" applyProtection="1">
      <alignment horizontal="center" vertical="center"/>
      <protection locked="0"/>
    </xf>
    <xf numFmtId="164" fontId="7" fillId="0" borderId="0" xfId="3" applyNumberFormat="1" applyFont="1" applyFill="1" applyBorder="1" applyAlignment="1" applyProtection="1">
      <alignment vertical="center"/>
      <protection locked="0"/>
    </xf>
    <xf numFmtId="164" fontId="7" fillId="0" borderId="0" xfId="3" applyNumberFormat="1" applyFont="1" applyFill="1" applyBorder="1" applyAlignment="1" applyProtection="1">
      <alignment horizontal="center" vertical="center"/>
      <protection locked="0"/>
    </xf>
    <xf numFmtId="0" fontId="7" fillId="0" borderId="0" xfId="6" applyFont="1" applyAlignment="1" applyProtection="1">
      <alignment horizontal="center" vertical="center"/>
      <protection locked="0"/>
    </xf>
    <xf numFmtId="164" fontId="5" fillId="0" borderId="12" xfId="3" applyNumberFormat="1" applyFont="1" applyBorder="1" applyAlignment="1" applyProtection="1">
      <alignment horizontal="center" vertical="center"/>
      <protection locked="0"/>
    </xf>
    <xf numFmtId="164" fontId="6" fillId="0" borderId="0" xfId="3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3" applyNumberFormat="1" applyFont="1" applyFill="1" applyBorder="1" applyAlignment="1" applyProtection="1">
      <alignment vertical="center" wrapText="1"/>
      <protection locked="0"/>
    </xf>
    <xf numFmtId="0" fontId="6" fillId="0" borderId="0" xfId="4" applyFont="1" applyAlignment="1" applyProtection="1">
      <alignment vertical="center" wrapText="1"/>
      <protection locked="0"/>
    </xf>
    <xf numFmtId="164" fontId="5" fillId="0" borderId="0" xfId="6" applyNumberFormat="1" applyAlignment="1" applyProtection="1">
      <alignment horizontal="center" vertical="center"/>
      <protection locked="0"/>
    </xf>
    <xf numFmtId="0" fontId="6" fillId="4" borderId="4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4" xfId="3" applyNumberFormat="1" applyFont="1" applyFill="1" applyBorder="1" applyAlignment="1" applyProtection="1">
      <alignment horizontal="center" vertical="center" wrapText="1"/>
      <protection locked="0"/>
    </xf>
    <xf numFmtId="164" fontId="6" fillId="5" borderId="4" xfId="3" applyNumberFormat="1" applyFont="1" applyFill="1" applyBorder="1" applyAlignment="1" applyProtection="1">
      <alignment horizontal="center" vertical="center" wrapText="1"/>
      <protection locked="0"/>
    </xf>
    <xf numFmtId="0" fontId="6" fillId="5" borderId="4" xfId="0" applyFont="1" applyFill="1" applyBorder="1" applyAlignment="1" applyProtection="1">
      <alignment horizontal="left" vertical="center" wrapText="1"/>
      <protection locked="0"/>
    </xf>
    <xf numFmtId="164" fontId="5" fillId="0" borderId="5" xfId="3" applyNumberFormat="1" applyFont="1" applyFill="1" applyBorder="1" applyAlignment="1" applyProtection="1">
      <alignment horizontal="left"/>
      <protection locked="0"/>
    </xf>
    <xf numFmtId="164" fontId="5" fillId="0" borderId="5" xfId="3" applyNumberFormat="1" applyFont="1" applyBorder="1" applyProtection="1">
      <protection locked="0"/>
    </xf>
    <xf numFmtId="0" fontId="10" fillId="0" borderId="1" xfId="0" applyFont="1" applyBorder="1"/>
    <xf numFmtId="164" fontId="11" fillId="7" borderId="0" xfId="3" applyNumberFormat="1" applyFont="1" applyFill="1" applyBorder="1" applyAlignment="1" applyProtection="1">
      <alignment horizontal="left" vertical="center" wrapText="1"/>
      <protection locked="0"/>
    </xf>
    <xf numFmtId="0" fontId="11" fillId="7" borderId="0" xfId="0" applyFont="1" applyFill="1" applyAlignment="1" applyProtection="1">
      <alignment horizontal="left" vertical="center" wrapText="1"/>
      <protection locked="0"/>
    </xf>
    <xf numFmtId="0" fontId="5" fillId="0" borderId="0" xfId="4"/>
    <xf numFmtId="0" fontId="5" fillId="0" borderId="0" xfId="4" applyProtection="1">
      <protection locked="0"/>
    </xf>
    <xf numFmtId="0" fontId="5" fillId="0" borderId="0" xfId="4" applyAlignment="1">
      <alignment vertical="center"/>
    </xf>
    <xf numFmtId="164" fontId="5" fillId="0" borderId="0" xfId="5" applyNumberFormat="1" applyFont="1" applyFill="1" applyBorder="1" applyAlignment="1"/>
    <xf numFmtId="0" fontId="8" fillId="0" borderId="13" xfId="5" applyNumberFormat="1" applyFont="1" applyFill="1" applyBorder="1" applyAlignment="1">
      <alignment vertical="center"/>
    </xf>
    <xf numFmtId="164" fontId="5" fillId="0" borderId="0" xfId="5" applyNumberFormat="1" applyFont="1" applyFill="1" applyBorder="1" applyAlignment="1" applyProtection="1">
      <protection locked="0"/>
    </xf>
    <xf numFmtId="0" fontId="5" fillId="2" borderId="0" xfId="4" applyFill="1" applyAlignment="1">
      <alignment vertical="center"/>
    </xf>
    <xf numFmtId="164" fontId="8" fillId="0" borderId="13" xfId="5" applyNumberFormat="1" applyFont="1" applyFill="1" applyBorder="1" applyAlignment="1">
      <alignment horizontal="left" vertical="center"/>
    </xf>
    <xf numFmtId="49" fontId="5" fillId="0" borderId="0" xfId="4" quotePrefix="1" applyNumberFormat="1" applyAlignment="1" applyProtection="1">
      <alignment horizontal="center"/>
      <protection locked="0"/>
    </xf>
    <xf numFmtId="49" fontId="5" fillId="0" borderId="0" xfId="4" quotePrefix="1" applyNumberFormat="1" applyAlignment="1">
      <alignment horizontal="center"/>
    </xf>
    <xf numFmtId="0" fontId="5" fillId="0" borderId="0" xfId="4" applyAlignment="1">
      <alignment vertical="top"/>
    </xf>
    <xf numFmtId="0" fontId="7" fillId="0" borderId="0" xfId="4" applyFont="1" applyAlignment="1" applyProtection="1">
      <alignment vertical="top"/>
      <protection locked="0"/>
    </xf>
    <xf numFmtId="0" fontId="7" fillId="0" borderId="0" xfId="4" applyFont="1" applyAlignment="1">
      <alignment vertical="top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12" fillId="0" borderId="0" xfId="0" applyFont="1"/>
    <xf numFmtId="166" fontId="13" fillId="0" borderId="13" xfId="7" applyNumberFormat="1" applyFont="1" applyBorder="1"/>
    <xf numFmtId="166" fontId="14" fillId="0" borderId="13" xfId="7" applyNumberFormat="1" applyFont="1" applyBorder="1"/>
    <xf numFmtId="0" fontId="15" fillId="0" borderId="13" xfId="0" applyFont="1" applyBorder="1" applyAlignment="1">
      <alignment horizontal="left" vertical="center"/>
    </xf>
    <xf numFmtId="165" fontId="16" fillId="2" borderId="2" xfId="0" applyNumberFormat="1" applyFont="1" applyFill="1" applyBorder="1" applyAlignment="1">
      <alignment horizontal="right" vertical="center"/>
    </xf>
    <xf numFmtId="0" fontId="16" fillId="0" borderId="2" xfId="0" applyFont="1" applyBorder="1" applyAlignment="1">
      <alignment horizontal="left" vertical="center"/>
    </xf>
    <xf numFmtId="166" fontId="14" fillId="0" borderId="2" xfId="7" applyNumberFormat="1" applyFont="1" applyBorder="1"/>
    <xf numFmtId="0" fontId="15" fillId="0" borderId="2" xfId="0" applyFont="1" applyBorder="1" applyAlignment="1">
      <alignment horizontal="left" vertical="center"/>
    </xf>
    <xf numFmtId="165" fontId="16" fillId="2" borderId="3" xfId="0" applyNumberFormat="1" applyFont="1" applyFill="1" applyBorder="1" applyAlignment="1">
      <alignment horizontal="right" vertical="center"/>
    </xf>
    <xf numFmtId="0" fontId="16" fillId="0" borderId="3" xfId="0" applyFont="1" applyBorder="1" applyAlignment="1">
      <alignment horizontal="left" vertical="center"/>
    </xf>
    <xf numFmtId="0" fontId="6" fillId="5" borderId="14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17" fillId="0" borderId="5" xfId="0" applyFont="1" applyBorder="1" applyProtection="1">
      <protection locked="0"/>
    </xf>
    <xf numFmtId="0" fontId="17" fillId="0" borderId="5" xfId="0" applyFont="1" applyBorder="1"/>
    <xf numFmtId="0" fontId="0" fillId="0" borderId="0" xfId="0" applyAlignment="1">
      <alignment horizontal="right"/>
    </xf>
    <xf numFmtId="167" fontId="0" fillId="0" borderId="0" xfId="0" applyNumberFormat="1"/>
    <xf numFmtId="167" fontId="0" fillId="0" borderId="0" xfId="0" applyNumberFormat="1" applyProtection="1">
      <protection locked="0"/>
    </xf>
    <xf numFmtId="167" fontId="0" fillId="0" borderId="0" xfId="0" applyNumberFormat="1" applyAlignment="1">
      <alignment horizontal="center"/>
    </xf>
    <xf numFmtId="0" fontId="5" fillId="2" borderId="0" xfId="0" applyFont="1" applyFill="1"/>
    <xf numFmtId="164" fontId="4" fillId="0" borderId="2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0" xfId="3" applyNumberFormat="1" applyFont="1" applyFill="1" applyBorder="1"/>
    <xf numFmtId="164" fontId="1" fillId="0" borderId="0" xfId="3" applyNumberFormat="1" applyFont="1" applyBorder="1" applyAlignment="1" applyProtection="1">
      <alignment horizontal="left" indent="1"/>
      <protection hidden="1"/>
    </xf>
    <xf numFmtId="0" fontId="0" fillId="0" borderId="0" xfId="0" applyAlignment="1" applyProtection="1">
      <alignment horizontal="left" indent="1"/>
      <protection hidden="1"/>
    </xf>
    <xf numFmtId="0" fontId="5" fillId="0" borderId="0" xfId="0" applyFont="1"/>
    <xf numFmtId="0" fontId="5" fillId="0" borderId="0" xfId="0" applyFont="1" applyProtection="1">
      <protection locked="0"/>
    </xf>
    <xf numFmtId="164" fontId="5" fillId="0" borderId="0" xfId="3" applyNumberFormat="1" applyFont="1" applyFill="1" applyBorder="1"/>
    <xf numFmtId="0" fontId="5" fillId="0" borderId="0" xfId="0" applyFont="1" applyAlignment="1">
      <alignment horizontal="left" vertical="center"/>
    </xf>
    <xf numFmtId="0" fontId="4" fillId="0" borderId="0" xfId="0" applyFont="1" applyProtection="1">
      <protection locked="0"/>
    </xf>
    <xf numFmtId="164" fontId="4" fillId="0" borderId="0" xfId="3" applyNumberFormat="1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left" vertical="center"/>
    </xf>
    <xf numFmtId="0" fontId="20" fillId="0" borderId="1" xfId="0" applyFont="1" applyBorder="1"/>
    <xf numFmtId="0" fontId="21" fillId="0" borderId="0" xfId="0" applyFont="1"/>
    <xf numFmtId="164" fontId="6" fillId="5" borderId="4" xfId="3" applyNumberFormat="1" applyFont="1" applyFill="1" applyBorder="1" applyAlignment="1">
      <alignment horizontal="center" vertical="center" wrapText="1"/>
    </xf>
    <xf numFmtId="164" fontId="4" fillId="0" borderId="5" xfId="3" applyNumberFormat="1" applyFont="1" applyFill="1" applyBorder="1"/>
    <xf numFmtId="0" fontId="4" fillId="0" borderId="5" xfId="0" applyFont="1" applyBorder="1"/>
    <xf numFmtId="0" fontId="11" fillId="2" borderId="0" xfId="0" applyFont="1" applyFill="1"/>
    <xf numFmtId="164" fontId="0" fillId="0" borderId="0" xfId="3" applyNumberFormat="1" applyFont="1"/>
    <xf numFmtId="9" fontId="0" fillId="0" borderId="0" xfId="1" applyFont="1"/>
    <xf numFmtId="168" fontId="0" fillId="0" borderId="0" xfId="0" applyNumberFormat="1"/>
    <xf numFmtId="0" fontId="2" fillId="0" borderId="0" xfId="0" applyFont="1"/>
    <xf numFmtId="0" fontId="16" fillId="0" borderId="0" xfId="0" applyFont="1"/>
    <xf numFmtId="164" fontId="4" fillId="0" borderId="15" xfId="0" applyNumberFormat="1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49" fontId="5" fillId="0" borderId="0" xfId="4" applyNumberFormat="1" applyAlignment="1">
      <alignment horizontal="left"/>
    </xf>
    <xf numFmtId="49" fontId="5" fillId="6" borderId="0" xfId="4" applyNumberFormat="1" applyFill="1"/>
    <xf numFmtId="169" fontId="8" fillId="3" borderId="6" xfId="3" applyNumberFormat="1" applyFont="1" applyFill="1" applyBorder="1" applyAlignment="1">
      <alignment horizontal="left" vertical="center"/>
    </xf>
    <xf numFmtId="169" fontId="4" fillId="0" borderId="2" xfId="0" applyNumberFormat="1" applyFont="1" applyBorder="1" applyAlignment="1">
      <alignment horizontal="left" vertical="center"/>
    </xf>
    <xf numFmtId="0" fontId="0" fillId="2" borderId="0" xfId="0" applyFill="1"/>
    <xf numFmtId="0" fontId="22" fillId="0" borderId="0" xfId="0" applyFont="1"/>
    <xf numFmtId="0" fontId="10" fillId="0" borderId="0" xfId="0" applyFont="1"/>
    <xf numFmtId="9" fontId="0" fillId="0" borderId="0" xfId="7" applyFont="1"/>
    <xf numFmtId="9" fontId="20" fillId="0" borderId="1" xfId="7" applyFont="1" applyBorder="1"/>
    <xf numFmtId="9" fontId="8" fillId="3" borderId="6" xfId="7" applyFont="1" applyFill="1" applyBorder="1" applyAlignment="1">
      <alignment horizontal="right" vertical="center"/>
    </xf>
    <xf numFmtId="9" fontId="4" fillId="0" borderId="2" xfId="7" applyFont="1" applyBorder="1" applyAlignment="1">
      <alignment horizontal="right" vertical="center"/>
    </xf>
    <xf numFmtId="9" fontId="4" fillId="0" borderId="15" xfId="7" applyFont="1" applyBorder="1" applyAlignment="1">
      <alignment horizontal="right" vertical="center"/>
    </xf>
    <xf numFmtId="164" fontId="4" fillId="0" borderId="16" xfId="0" applyNumberFormat="1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9" fontId="4" fillId="2" borderId="2" xfId="0" applyNumberFormat="1" applyFont="1" applyFill="1" applyBorder="1" applyAlignment="1">
      <alignment horizontal="right" vertical="center"/>
    </xf>
    <xf numFmtId="164" fontId="23" fillId="0" borderId="0" xfId="8" applyNumberFormat="1" applyFont="1" applyFill="1" applyAlignment="1">
      <alignment horizontal="right"/>
    </xf>
    <xf numFmtId="164" fontId="5" fillId="0" borderId="0" xfId="4" applyNumberFormat="1"/>
    <xf numFmtId="164" fontId="5" fillId="0" borderId="0" xfId="3" applyNumberFormat="1" applyFont="1" applyBorder="1" applyAlignment="1" applyProtection="1"/>
    <xf numFmtId="0" fontId="6" fillId="5" borderId="11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170" fontId="4" fillId="0" borderId="2" xfId="3" applyNumberFormat="1" applyFont="1" applyBorder="1" applyAlignment="1">
      <alignment horizontal="left" vertical="center"/>
    </xf>
    <xf numFmtId="170" fontId="4" fillId="0" borderId="15" xfId="3" applyNumberFormat="1" applyFont="1" applyBorder="1" applyAlignment="1">
      <alignment horizontal="left" vertical="center"/>
    </xf>
    <xf numFmtId="170" fontId="24" fillId="0" borderId="1" xfId="3" applyNumberFormat="1" applyFont="1" applyFill="1" applyBorder="1"/>
  </cellXfs>
  <cellStyles count="9">
    <cellStyle name="Normal" xfId="0" builtinId="0"/>
    <cellStyle name="Normal 2" xfId="6" xr:uid="{E88DBC84-9AE5-4674-97B2-D7C08E85C384}"/>
    <cellStyle name="Normal 4" xfId="2" xr:uid="{B8A7B670-0CDC-4C75-B148-CB6D80CDDBA8}"/>
    <cellStyle name="Normal 4 2" xfId="4" xr:uid="{68CEE01C-6C3D-4779-B5DE-9229A86A8753}"/>
    <cellStyle name="Porcentagem" xfId="1" builtinId="5"/>
    <cellStyle name="Porcentagem 10" xfId="7" xr:uid="{3FFD2A82-EC9F-440B-A879-8333267ABC60}"/>
    <cellStyle name="Separador de milhares 2" xfId="5" xr:uid="{30FFDEE4-530A-43A4-819F-022B0F24CBA1}"/>
    <cellStyle name="Vírgula 18" xfId="3" xr:uid="{ED3BDBFD-0E5F-4AB9-A714-E255D73838F8}"/>
    <cellStyle name="Vírgula 2 2 2" xfId="8" xr:uid="{4DB17DD5-DAE3-4850-BA8F-5C79168AEE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4.xml"/><Relationship Id="rId21" Type="http://schemas.openxmlformats.org/officeDocument/2006/relationships/externalLink" Target="externalLinks/externalLink9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63" Type="http://schemas.openxmlformats.org/officeDocument/2006/relationships/externalLink" Target="externalLinks/externalLink51.xml"/><Relationship Id="rId68" Type="http://schemas.openxmlformats.org/officeDocument/2006/relationships/externalLink" Target="externalLinks/externalLink56.xml"/><Relationship Id="rId84" Type="http://schemas.openxmlformats.org/officeDocument/2006/relationships/theme" Target="theme/theme1.xml"/><Relationship Id="rId16" Type="http://schemas.openxmlformats.org/officeDocument/2006/relationships/externalLink" Target="externalLinks/externalLink4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74" Type="http://schemas.openxmlformats.org/officeDocument/2006/relationships/externalLink" Target="externalLinks/externalLink62.xml"/><Relationship Id="rId79" Type="http://schemas.openxmlformats.org/officeDocument/2006/relationships/externalLink" Target="externalLinks/externalLink67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52.xml"/><Relationship Id="rId69" Type="http://schemas.openxmlformats.org/officeDocument/2006/relationships/externalLink" Target="externalLinks/externalLink57.xml"/><Relationship Id="rId77" Type="http://schemas.openxmlformats.org/officeDocument/2006/relationships/externalLink" Target="externalLinks/externalLink6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72" Type="http://schemas.openxmlformats.org/officeDocument/2006/relationships/externalLink" Target="externalLinks/externalLink60.xml"/><Relationship Id="rId80" Type="http://schemas.openxmlformats.org/officeDocument/2006/relationships/externalLink" Target="externalLinks/externalLink68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47.xml"/><Relationship Id="rId67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58.xml"/><Relationship Id="rId75" Type="http://schemas.openxmlformats.org/officeDocument/2006/relationships/externalLink" Target="externalLinks/externalLink63.xml"/><Relationship Id="rId83" Type="http://schemas.openxmlformats.org/officeDocument/2006/relationships/externalLink" Target="externalLinks/externalLink7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48.xml"/><Relationship Id="rId65" Type="http://schemas.openxmlformats.org/officeDocument/2006/relationships/externalLink" Target="externalLinks/externalLink53.xml"/><Relationship Id="rId73" Type="http://schemas.openxmlformats.org/officeDocument/2006/relationships/externalLink" Target="externalLinks/externalLink61.xml"/><Relationship Id="rId78" Type="http://schemas.openxmlformats.org/officeDocument/2006/relationships/externalLink" Target="externalLinks/externalLink66.xml"/><Relationship Id="rId81" Type="http://schemas.openxmlformats.org/officeDocument/2006/relationships/externalLink" Target="externalLinks/externalLink69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9" Type="http://schemas.openxmlformats.org/officeDocument/2006/relationships/externalLink" Target="externalLinks/externalLink27.xml"/><Relationship Id="rId34" Type="http://schemas.openxmlformats.org/officeDocument/2006/relationships/externalLink" Target="externalLinks/externalLink22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76" Type="http://schemas.openxmlformats.org/officeDocument/2006/relationships/externalLink" Target="externalLinks/externalLink64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7.xml"/><Relationship Id="rId24" Type="http://schemas.openxmlformats.org/officeDocument/2006/relationships/externalLink" Target="externalLinks/externalLink12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66" Type="http://schemas.openxmlformats.org/officeDocument/2006/relationships/externalLink" Target="externalLinks/externalLink54.xml"/><Relationship Id="rId87" Type="http://schemas.openxmlformats.org/officeDocument/2006/relationships/calcChain" Target="calcChain.xml"/><Relationship Id="rId61" Type="http://schemas.openxmlformats.org/officeDocument/2006/relationships/externalLink" Target="externalLinks/externalLink49.xml"/><Relationship Id="rId82" Type="http://schemas.openxmlformats.org/officeDocument/2006/relationships/externalLink" Target="externalLinks/externalLink7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89\dados\APLIC\DADOS\MARKETING\Excel\Estatistica\Industria\2002\Estatistica%20Janeiro_2002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file:///W:\Documents%20and%20Settings\claudio.freitas.KEPLER\Configura&#231;&#245;es%20locais\Temporary%20Internet%20Files\OLK12\APLIC\DADOS\DIV_ADMFIN\Conselho\BOOK\2002\2002%2010%20OUTUBRO\COMENTARIOS\ACESSORIOS\Adm.Fin\GRAFICOS%20COM%20FIN%20BOOK.xls?D923739F" TargetMode="External"/><Relationship Id="rId1" Type="http://schemas.openxmlformats.org/officeDocument/2006/relationships/externalLinkPath" Target="file:///\\D923739F\GRAFICOS%20COM%20FIN%20BOOK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laudio.freitas.KEPLER/Configura&#231;&#245;es%20locais/Temporary%20Internet%20Files/OLK12/APLIC/DADOS/DIV_ADMFIN/Conselho/BOOK/2002/2002%2010%20OUTUBRO/COMENTARIOS/ACESSORIOS/Adm.Fin/GRAFICOS%20COM%20FIN%20BOO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laudio.freitas.KEPLER/Configura&#231;&#245;es%20locais/Temporary%20Internet%20Files/OLK12/FINANCE/Actlex1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-ad-sp\Dados\Documents%20and%20Settings\claudio.freitas.KEPLER\Configura&#231;&#245;es%20locais\Temporary%20Internet%20Files\OLK12\FINANCE\Actlex1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89\dados\APLIC\DADOS\MARKETING\Excel\Estatistica\Industria\2002\Vendas%20Flutuantes_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laudio.freitas.KEPLER/Configura&#231;&#245;es%20locais/Temporary%20Internet%20Files/OLK12/MANAGERS/BUDGET/Reforecast%202001/Q2-v2/Reforecast%20Q2%20-%20P&amp;L%20-%20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-ad-sp\Dados\Documents%20and%20Settings\claudio.freitas.KEPLER\Configura&#231;&#245;es%20locais\Temporary%20Internet%20Files\OLK12\MANAGERS\BUDGET\Reforecast%202001\Q2-v2\Reforecast%20Q2%20-%20P&amp;L%20-%20V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laudio.freitas.KEPLER/Configura&#231;&#245;es%20locais/Temporary%20Internet%20Files/OLK12/Documents%20and%20Settings/mariasouza/Local%20Settings/Temporary%20Internet%20Files/OLK11/2272%20Consolidado_30_06_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claudio.freitas.KEPLER\Configura&#231;&#245;es%20locais\Temporary%20Internet%20Files\OLK12\Documents%20and%20Settings\mariasouza\Local%20Settings\Temporary%20Internet%20Files\OLK11\2272%20Consolidado_30_06_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-ad-sp\Dados\Documents%20and%20Settings\claudio.freitas.KEPLER\Configura&#231;&#245;es%20locais\Temporary%20Internet%20Files\OLK12\MANAGERS\BUDGET\Reforecast%202001\Q2-v1\Covenants-%20simula&#231;ao%205-jun-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-ad-sp\Dados\CANBRAS_TVA\WORK\Documents\Business%20Models\Canbras%20model%202002\Business%20Models\Canbras%20model%202002\Branc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laudio.freitas.KEPLER/Configura&#231;&#245;es%20locais/Temporary%20Internet%20Files/OLK12/MANAGERS/BUDGET/Reforecast%202001/Q2-v1/Covenants-%20simula&#231;ao%205-jun-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89\dados\Documents%20and%20Settings\luciane.bernardi.KEPLER\Configura&#231;&#245;es%20locais\Temporary%20Internet%20Files\OLK2\Vendas%20Flutuantes_20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BK-C\AAA\MODELOS\FINANCIAMENTO%20PELA%20TJL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rquivos\Excel\F%20C%20C%20A%200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-ad-sp\Dados\Documents%20and%20Settings\claudio.freitas.KEPLER\Configura&#231;&#245;es%20locais\Temporary%20Internet%20Files\OLK12\APLIC\DADOS\Controladoria\Custos\Book's\Diretoria\012004\Controladoria\BP%20e%20DRE%20-%202004%20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laudio.freitas.KEPLER/Configura&#231;&#245;es%20locais/Temporary%20Internet%20Files/OLK12/APLIC/DADOS/Controladoria/Custos/Book's/Diretoria/012004/Controladoria/BP%20e%20DRE%20-%202004%20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-ad-sp\Dados\Documents%20and%20Settings\claudio.freitas.KEPLER\Configura&#231;&#245;es%20locais\Temporary%20Internet%20Files\OLK12\APLIC\DADOS\DIV_ADMFIN\Conselho\BOOK\2002\2002%2011%20NOVEMBRO\FINANCEIRO\ACESSORIOS\CTREC\CTREC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laudio.freitas.KEPLER/Configura&#231;&#245;es%20locais/Temporary%20Internet%20Files/OLK12/APLIC/DADOS/DIV_ADMFIN/Conselho/BOOK/2002/2002%2011%20NOVEMBRO/FINANCEIRO/ACESSORIOS/CTREC/CTRE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Ativo%20Imobilizado%20Leadsheet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89\dados\APLIC\DADOS\MARKETING\Excel\Estatistica\Industria\2002\Estatistica%20Mar&#231;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NBRAS_TVA/WORK/Documents/Business%20Models/Canbras%20model%202002/Business%20Models/Canbras%20model%202002/Bran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200\contabilidade\Controladoria\Relat&#243;rios%20Gerenciais\2006\Conselho%20v2\Bco%20dado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UDGET\Budget%202004\2004-3%20Budget%20-%20jv2701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-ad-sp\Dados\Documents%20and%20Settings\claudio.freitas.KEPLER\Configura&#231;&#245;es%20locais\Temporary%20Internet%20Files\OLK12\APLIC\DADOS\DIV_ADMFIN\Conselho\BOOK\2002\2002%2005%20MAIO\FINANCEIRO\ASSESSORIOS\CTREC\CTREC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laudio.freitas.KEPLER/Configura&#231;&#245;es%20locais/Temporary%20Internet%20Files/OLK12/APLIC/DADOS/DIV_ADMFIN/Conselho/BOOK/2002/2002%2005%20MAIO/FINANCEIRO/ASSESSORIOS/CTREC/CTREC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laudio.freitas.KEPLER/Configura&#231;&#245;es%20locais/Temporary%20Internet%20Files/OLK12/DADOS/Div_AdmFin/Conselho/BOOK/2000%2012%20DEZEMBRO/FINANCEIRO/FINANCEIRO_2000_1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-ad-sp\Dados\Documents%20and%20Settings\claudio.freitas.KEPLER\Configura&#231;&#245;es%20locais\Temporary%20Internet%20Files\OLK12\DADOS\Div_AdmFin\Conselho\BOOK\2000%2012%20DEZEMBRO\FINANCEIRO\FINANCEIRO_2000_1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AVAL98\DR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EXCEL\AVAL98\DR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-ad-sp\Dados\Documents%20and%20Settings\claudio.freitas.KEPLER\Configura&#231;&#245;es%20locais\Temporary%20Internet%20Files\OLK12\APLIC\DADOS\Controladoria\Custos\Book%20Conselho\2003\2003%2008%20AGOSTO\FINANCEIRO\IO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laudio.freitas.KEPLER/Configura&#231;&#245;es%20locais/Temporary%20Internet%20Files/OLK12/APLIC/DADOS/Controladoria/Custos/Book%20Conselho/2003/2003%2008%20AGOSTO/FINANCEIRO/IO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lecom/Horizon%20Telecom%20International,%20LLC/GHP%20Folder/HTI_Funding%20Detail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Startup" Target="RELATORI/NITRO/PROPTES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UserProfiles\NetworkService\AppData\Local\Packages\oice_16_974fa576_32c1d314_3276\AC\Temp\RELATORI\NITRO\PROPTES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-ad-sp\Dados\Documents%20and%20Settings\claudio.freitas.KEPLER\Configura&#231;&#245;es%20locais\Temporary%20Internet%20Files\OLK12\DADOS\Div_AdmFin\Conselho\BOOK\2000_JUNHO\CONTROLADORI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laudio.freitas.KEPLER/Configura&#231;&#245;es%20locais/Temporary%20Internet%20Files/OLK12/DADOS/Div_AdmFin/Conselho/BOOK/2000_JUNHO/CONTROLADORI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lecom\Horizon%20Telecom%20International,%20LLC\GHP%20Folder\HTI_Funding%20Detail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-ad-sp\Dados\Documents%20and%20Settings\claudio.freitas.KEPLER\Configura&#231;&#245;es%20locais\Temporary%20Internet%20Files\OLK12\APLIC\DADOS\DIV_ADMFIN\Conselho\RELAT%20MENSAL%20CONTROLADORES\ARQ_ORIGEM\EBITD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laudio.freitas.KEPLER/Configura&#231;&#245;es%20locais/Temporary%20Internet%20Files/OLK12/APLIC/DADOS/DIV_ADMFIN/Conselho/RELAT%20MENSAL%20CONTROLADORES/ARQ_ORIGEM/EBITD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udget%202002\windows\TEMP\GGranzier\Budget\Budget%2010%20Years\Updated%20Model%20-%20October%203%202000f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-ad-sp\Dados\Documents%20and%20Settings\claudio.freitas.KEPLER\Configura&#231;&#245;es%20locais\Temporary%20Internet%20Files\OLK12\APLIC\DADOS\DIV_ADMFIN\Admf\CUSTOS\EXCEL\BOOK%20CONTROLAD\2002\10%20DECON\03%20FIM\2001%2006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laudio.freitas.KEPLER/Configura&#231;&#245;es%20locais/Temporary%20Internet%20Files/OLK12/APLIC/DADOS/DIV_ADMFIN/Admf/CUSTOS/EXCEL/BOOK%20CONTROLAD/2002/10%20DECON/03%20FIM/2001%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-ad-sp\Dados\Telecom\Horizon%20Telecom%20International,%20LLC\GHP%20Folder\HTI_Funding%20Detail3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-ad-sp\Dados\Documents%20and%20Settings\claudio.freitas.KEPLER\Configura&#231;&#245;es%20locais\Temporary%20Internet%20Files\OLK12\WINDOWS\Temporary%20Internet%20Files\OLKC1B0\GRAFICOS%20COM%20FIN%20BOOK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laudio.freitas.KEPLER/Configura&#231;&#245;es%20locais/Temporary%20Internet%20Files/OLK12/WINDOWS/Temporary%20Internet%20Files/OLKC1B0/GRAFICOS%20COM%20FIN%20BOOK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89\dados\APLIC\DADOS\PLANEJAMENTO%20COMERCIAL\Administra&#231;&#227;o%20de%20Vendas\ESTATISTICAS%20E%20BOOK\Industria\2005\Vendas%20Flutuantes_2005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RO1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laudio.freitas.KEPLER/Configura&#231;&#245;es%20locais/Temporary%20Internet%20Files/OLK12/Arquivos/Excel/BCA/FINAN/VENCTO%20ENDIVID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-ad-sp\Dados\Documents%20and%20Settings\claudio.freitas.KEPLER\Configura&#231;&#245;es%20locais\Temporary%20Internet%20Files\OLK12\Arquivos\Excel\BCA\FINAN\VENCTO%20ENDIVID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-ad-sp\Dados\Documents%20and%20Settings\claudio.freitas.KEPLER\Configura&#231;&#245;es%20locais\Temporary%20Internet%20Files\OLK12\Arquivos\Excel\BCA\FINAN\FINANCEIRO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laudio.freitas.KEPLER/Configura&#231;&#245;es%20locais/Temporary%20Internet%20Files/OLK12/Arquivos/Excel/BCA/FINAN/FINANCEIRO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-ad-sp\Dados\Documents%20and%20Settings\claudio.freitas.KEPLER\Configura&#231;&#245;es%20locais\Temporary%20Internet%20Files\OLK12\Data\Clientes\Unipar\2002\Imobilizado%20DQ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GGranzier/Budget/Budget%2010%20Years/Updated%20Model%20-%20October%203%202000f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laudio.freitas.KEPLER/Configura&#231;&#245;es%20locais/Temporary%20Internet%20Files/OLK12/Data/Clientes/Unipar/2002/Imobilizado%20DQ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laudio.freitas.KEPLER/Configura&#231;&#245;es%20locais/Temporary%20Internet%20Files/OLK12/DADOS/Div_AdmFin/Conselho/BOOK/book%20bancos/2001/1%20TRIM/2000%204%20trim%20econ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-ad-sp\Dados\Documents%20and%20Settings\claudio.freitas.KEPLER\Configura&#231;&#245;es%20locais\Temporary%20Internet%20Files\OLK12\DADOS\Div_AdmFin\Conselho\BOOK\book%20bancos\2001\1%20TRIM\2000%204%20trim%20econ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-ad-sp\Dados\Documents%20and%20Settings\claudio.freitas.KEPLER\Configura&#231;&#245;es%20locais\Temporary%20Internet%20Files\OLK12\DADOS\Div_AdmFin\CADASTRO\ANALISE_FIN\PARAMETROS%20GERAIS\INDICADORE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laudio.freitas.KEPLER/Configura&#231;&#245;es%20locais/Temporary%20Internet%20Files/OLK12/DADOS/Div_AdmFin/CADASTRO/ANALISE_FIN/PARAMETROS%20GERAIS/INDICADORE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-ad-sp\Dados\Documents%20and%20Settings\claudio.freitas.KEPLER\Configura&#231;&#245;es%20locais\Temporary%20Internet%20Files\OLK12\DADOS\Div_AdmFin\FLUXO\ANALISES\POSI&#199;&#195;O%20EMPR&#201;STIMOS%20SETEMBRO%2020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laudio.freitas.KEPLER/Configura&#231;&#245;es%20locais/Temporary%20Internet%20Files/OLK12/DADOS/Div_AdmFin/FLUXO/ANALISES/POSI&#199;&#195;O%20EMPR&#201;STIMOS%20SETEMBRO%202000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Server/shared-f/Clientes/Unimicro/Unimicro/PISA/WP%C2%B4S%2031.12.97/Flo1297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smb:\Server\shared-f\Clientes\Unimicro\Unimicro\PISA\WP%C2%B4S%2031.12.97\Flo1297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210%20Temporary%20Investments%20-%20Consolidado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-ad-sp\Dados\windows\TEMP\GGranzier\Budget\Budget%2010%20Years\Updated%20Model%20-%20October%203%202000f.xls" TargetMode="External"/></Relationships>
</file>

<file path=xl/externalLinks/_rels/externalLink7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Operacional\BASE%20HISTORICA%20E%20PROJETADA\BASE%20HIST&#211;RICA\2023\3T23\Site\Dados%20Hist&#243;ricos%20%203T23.xlsx" TargetMode="External"/><Relationship Id="rId1" Type="http://schemas.openxmlformats.org/officeDocument/2006/relationships/externalLinkPath" Target="file:///A:\Operacional\BASE%20HISTORICA%20E%20PROJETADA\BASE%20HIST&#211;RICA\2023\3T23\Site\Dados%20Hist&#243;ricos%20%203T23.xlsx" TargetMode="External"/></Relationships>
</file>

<file path=xl/externalLinks/_rels/externalLink7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onardo.santos\Downloads\Dados%20Hist&#243;ricos%202t24.xlsx" TargetMode="External"/><Relationship Id="rId1" Type="http://schemas.openxmlformats.org/officeDocument/2006/relationships/externalLinkPath" Target="Dados%20Hist&#243;ricos%202t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smb:\Server\shared-f\Clientes\Unimicro\Unimicro\PISA\ITRS%20DE%201997\ITR1T97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Server/shared-f/Clientes/Unimicro/Unimicro/PISA/ITRS%20DE%201997/ITR1T97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da 2002"/>
      <sheetName val="Vendas JAN"/>
      <sheetName val="2002X2001"/>
      <sheetName val="Merc.Total"/>
      <sheetName val="Merc. Interno"/>
      <sheetName val="Merc.Externo "/>
      <sheetName val="Maiores clientes_KW"/>
      <sheetName val="grafico"/>
      <sheetName val="VFLUO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0">
          <cell r="A10" t="str">
            <v>JAN</v>
          </cell>
          <cell r="I10">
            <v>4794129.5989999995</v>
          </cell>
          <cell r="J10">
            <v>8043540.818</v>
          </cell>
          <cell r="O10">
            <v>7465957.7029999997</v>
          </cell>
          <cell r="P10">
            <v>13100120</v>
          </cell>
        </row>
        <row r="11">
          <cell r="A11" t="str">
            <v>FEV</v>
          </cell>
          <cell r="I11">
            <v>4330674.88</v>
          </cell>
          <cell r="J11">
            <v>6135431.1120000007</v>
          </cell>
          <cell r="O11">
            <v>7892095.7479999997</v>
          </cell>
        </row>
        <row r="12">
          <cell r="A12" t="str">
            <v>MAR</v>
          </cell>
          <cell r="I12">
            <v>3039084.5250000004</v>
          </cell>
          <cell r="J12">
            <v>3300283.0080000004</v>
          </cell>
          <cell r="O12">
            <v>6805827.9385000002</v>
          </cell>
        </row>
        <row r="13">
          <cell r="A13" t="str">
            <v>ABR</v>
          </cell>
          <cell r="I13">
            <v>5216830.6059999997</v>
          </cell>
          <cell r="J13">
            <v>5938724.2000000002</v>
          </cell>
          <cell r="O13">
            <v>5436115.7549999999</v>
          </cell>
        </row>
        <row r="14">
          <cell r="A14" t="str">
            <v>MAI</v>
          </cell>
          <cell r="I14">
            <v>5170766.25</v>
          </cell>
          <cell r="J14">
            <v>5756577.6720000003</v>
          </cell>
          <cell r="O14">
            <v>9673985.8715000004</v>
          </cell>
        </row>
        <row r="15">
          <cell r="A15" t="str">
            <v>JUN</v>
          </cell>
          <cell r="I15">
            <v>7747440</v>
          </cell>
          <cell r="J15">
            <v>10951920.606000001</v>
          </cell>
          <cell r="O15">
            <v>12184656.874499999</v>
          </cell>
        </row>
        <row r="16">
          <cell r="A16" t="str">
            <v>JUL</v>
          </cell>
          <cell r="I16">
            <v>10204901.222000001</v>
          </cell>
          <cell r="J16">
            <v>12798737.640000001</v>
          </cell>
          <cell r="O16">
            <v>14636951.509500001</v>
          </cell>
        </row>
        <row r="17">
          <cell r="A17" t="str">
            <v>AGO</v>
          </cell>
          <cell r="I17">
            <v>12971931.367999999</v>
          </cell>
          <cell r="J17">
            <v>11509657.106999999</v>
          </cell>
          <cell r="O17">
            <v>16875590.030000001</v>
          </cell>
        </row>
        <row r="18">
          <cell r="A18" t="str">
            <v>SET</v>
          </cell>
          <cell r="I18">
            <v>11536473.992000001</v>
          </cell>
          <cell r="J18">
            <v>11207248.194</v>
          </cell>
          <cell r="O18">
            <v>18400457.59</v>
          </cell>
        </row>
        <row r="19">
          <cell r="A19" t="str">
            <v>OUT</v>
          </cell>
          <cell r="I19">
            <v>8053011.4560000002</v>
          </cell>
          <cell r="J19">
            <v>18063529.967</v>
          </cell>
          <cell r="O19">
            <v>15208983.464400001</v>
          </cell>
        </row>
        <row r="20">
          <cell r="A20" t="str">
            <v>NOV</v>
          </cell>
          <cell r="I20">
            <v>7005194.300999999</v>
          </cell>
          <cell r="J20">
            <v>8758193.9060000014</v>
          </cell>
          <cell r="O20">
            <v>13288752.14175</v>
          </cell>
        </row>
        <row r="21">
          <cell r="A21" t="str">
            <v>DEZ</v>
          </cell>
          <cell r="I21">
            <v>3375971.7600000002</v>
          </cell>
          <cell r="J21">
            <v>2453680.8450000002</v>
          </cell>
          <cell r="O21">
            <v>13342799.205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S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S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o"/>
      <sheetName val="VFLUORI"/>
      <sheetName val="vendas flutuantes"/>
      <sheetName val="base dados grafico"/>
    </sheetNames>
    <sheetDataSet>
      <sheetData sheetId="0" refreshError="1"/>
      <sheetData sheetId="1" refreshError="1">
        <row r="10">
          <cell r="I10">
            <v>4794129.5989999995</v>
          </cell>
        </row>
        <row r="11">
          <cell r="I11">
            <v>4330674.88</v>
          </cell>
        </row>
        <row r="12">
          <cell r="I12">
            <v>3039084.5250000004</v>
          </cell>
        </row>
        <row r="13">
          <cell r="I13">
            <v>5216830.6059999997</v>
          </cell>
        </row>
        <row r="14">
          <cell r="I14">
            <v>5170766.25</v>
          </cell>
        </row>
        <row r="15">
          <cell r="I15">
            <v>7747440</v>
          </cell>
        </row>
        <row r="16">
          <cell r="I16">
            <v>10204901.222000001</v>
          </cell>
        </row>
        <row r="17">
          <cell r="I17">
            <v>12971931.367999999</v>
          </cell>
        </row>
        <row r="18">
          <cell r="I18">
            <v>11536473.992000001</v>
          </cell>
        </row>
        <row r="19">
          <cell r="I19">
            <v>8053011.4560000002</v>
          </cell>
        </row>
        <row r="20">
          <cell r="I20">
            <v>7005194.300999999</v>
          </cell>
        </row>
        <row r="21">
          <cell r="I21">
            <v>3375971.7600000002</v>
          </cell>
        </row>
      </sheetData>
      <sheetData sheetId="2" refreshError="1"/>
      <sheetData sheetId="3" refreshError="1">
        <row r="10">
          <cell r="A10" t="str">
            <v>JAN</v>
          </cell>
          <cell r="I10">
            <v>4794129.5989999995</v>
          </cell>
          <cell r="J10">
            <v>8043540.818</v>
          </cell>
        </row>
        <row r="11">
          <cell r="A11" t="str">
            <v>FEV</v>
          </cell>
          <cell r="I11">
            <v>4330674.88</v>
          </cell>
          <cell r="J11">
            <v>6135431.1120000007</v>
          </cell>
        </row>
        <row r="12">
          <cell r="A12" t="str">
            <v>MAR</v>
          </cell>
          <cell r="I12">
            <v>3039084.5250000004</v>
          </cell>
          <cell r="J12">
            <v>3300283.0080000004</v>
          </cell>
        </row>
        <row r="13">
          <cell r="A13" t="str">
            <v>ABR</v>
          </cell>
          <cell r="I13">
            <v>5216830.6059999997</v>
          </cell>
          <cell r="J13">
            <v>5938724.2000000002</v>
          </cell>
        </row>
        <row r="14">
          <cell r="A14" t="str">
            <v>MAI</v>
          </cell>
          <cell r="I14">
            <v>5170766.25</v>
          </cell>
          <cell r="J14">
            <v>5756577.6720000003</v>
          </cell>
        </row>
        <row r="15">
          <cell r="A15" t="str">
            <v>JUN</v>
          </cell>
          <cell r="I15">
            <v>7747440</v>
          </cell>
          <cell r="J15">
            <v>10951920.606000001</v>
          </cell>
        </row>
        <row r="16">
          <cell r="A16" t="str">
            <v>JUL</v>
          </cell>
          <cell r="I16">
            <v>10204901.222000001</v>
          </cell>
          <cell r="J16">
            <v>12798737.640000001</v>
          </cell>
        </row>
        <row r="17">
          <cell r="A17" t="str">
            <v>AGO</v>
          </cell>
          <cell r="I17">
            <v>12971931.367999999</v>
          </cell>
          <cell r="J17">
            <v>11509657.106999999</v>
          </cell>
        </row>
        <row r="18">
          <cell r="A18" t="str">
            <v>SET</v>
          </cell>
          <cell r="I18">
            <v>11536473.992000001</v>
          </cell>
          <cell r="J18">
            <v>11207248.194</v>
          </cell>
        </row>
        <row r="19">
          <cell r="A19" t="str">
            <v>OUT</v>
          </cell>
          <cell r="I19">
            <v>8053011.4560000002</v>
          </cell>
          <cell r="J19">
            <v>18063529.967</v>
          </cell>
        </row>
        <row r="20">
          <cell r="A20" t="str">
            <v>NOV</v>
          </cell>
          <cell r="I20">
            <v>7005194.300999999</v>
          </cell>
          <cell r="J20">
            <v>8758193.9060000014</v>
          </cell>
        </row>
        <row r="21">
          <cell r="A21" t="str">
            <v>DEZ</v>
          </cell>
          <cell r="I21">
            <v>3375971.7600000002</v>
          </cell>
          <cell r="J21">
            <v>2453680.8450000002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ná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ná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ao 1b ($=R$2,13)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ao 1b ($=R$2,13)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ercial Janeiro_05"/>
      <sheetName val="base dados grafico"/>
      <sheetName val="Gráf1"/>
      <sheetName val="Plan1"/>
      <sheetName val="Comercial "/>
    </sheetNames>
    <sheetDataSet>
      <sheetData sheetId="0" refreshError="1"/>
      <sheetData sheetId="1" refreshError="1">
        <row r="10">
          <cell r="P10">
            <v>8595007.3623999991</v>
          </cell>
        </row>
        <row r="11">
          <cell r="P11">
            <v>8429754.998399999</v>
          </cell>
        </row>
        <row r="12">
          <cell r="P12">
            <v>7434095.1507999999</v>
          </cell>
        </row>
        <row r="13">
          <cell r="P13">
            <v>9024181.0039999988</v>
          </cell>
        </row>
        <row r="14">
          <cell r="P14">
            <v>11681704.097200001</v>
          </cell>
        </row>
        <row r="15">
          <cell r="P15">
            <v>14553640.899599999</v>
          </cell>
        </row>
        <row r="16">
          <cell r="P16">
            <v>17534786.807599999</v>
          </cell>
        </row>
        <row r="17">
          <cell r="P17">
            <v>21610467.424000002</v>
          </cell>
        </row>
        <row r="18">
          <cell r="P18">
            <v>21378507.671999998</v>
          </cell>
        </row>
        <row r="19">
          <cell r="P19">
            <v>21495491.371520001</v>
          </cell>
        </row>
        <row r="20">
          <cell r="P20">
            <v>14982336.713400001</v>
          </cell>
        </row>
        <row r="21">
          <cell r="P21">
            <v>13143312.364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risul"/>
      <sheetName val="Banrisul-fator"/>
      <sheetName val="Banrisul-Capitalizado"/>
      <sheetName val="IGP-M"/>
      <sheetName val="IGP-M - fator"/>
      <sheetName val="URTJLP"/>
      <sheetName val="IGP-M base"/>
      <sheetName val="Plan1"/>
      <sheetName val="Plan2"/>
      <sheetName val="LASTR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D4">
            <v>36617</v>
          </cell>
          <cell r="E4">
            <v>1.5416110000000001</v>
          </cell>
          <cell r="F4" t="str">
            <v>SÁBADO</v>
          </cell>
        </row>
        <row r="5">
          <cell r="D5">
            <v>36616</v>
          </cell>
          <cell r="E5">
            <v>1.5413749999999999</v>
          </cell>
          <cell r="F5" t="str">
            <v>SEXTA-FEIRA</v>
          </cell>
        </row>
        <row r="6">
          <cell r="D6">
            <v>36615</v>
          </cell>
          <cell r="E6">
            <v>1.541139</v>
          </cell>
          <cell r="F6" t="str">
            <v>QUINTA-FEIRA</v>
          </cell>
        </row>
        <row r="7">
          <cell r="D7">
            <v>37943</v>
          </cell>
          <cell r="E7">
            <v>1.5409029999999999</v>
          </cell>
          <cell r="F7" t="str">
            <v>Terça-Feira</v>
          </cell>
          <cell r="G7">
            <v>2</v>
          </cell>
          <cell r="J7">
            <v>1</v>
          </cell>
        </row>
        <row r="8">
          <cell r="D8">
            <v>37942</v>
          </cell>
          <cell r="E8">
            <v>1.540667</v>
          </cell>
          <cell r="F8" t="str">
            <v>Segunda-Feria</v>
          </cell>
          <cell r="G8">
            <v>1</v>
          </cell>
          <cell r="J8">
            <v>2</v>
          </cell>
        </row>
        <row r="9">
          <cell r="D9">
            <v>37941</v>
          </cell>
          <cell r="E9">
            <v>1.5404310000000001</v>
          </cell>
          <cell r="F9" t="str">
            <v>Domingo</v>
          </cell>
          <cell r="G9">
            <v>7</v>
          </cell>
          <cell r="J9">
            <v>3</v>
          </cell>
        </row>
        <row r="10">
          <cell r="D10">
            <v>37940</v>
          </cell>
          <cell r="E10">
            <v>1.540195</v>
          </cell>
          <cell r="F10" t="str">
            <v>Sábado</v>
          </cell>
          <cell r="G10">
            <v>6</v>
          </cell>
          <cell r="J10">
            <v>4</v>
          </cell>
        </row>
        <row r="11">
          <cell r="D11">
            <v>37939</v>
          </cell>
          <cell r="E11">
            <v>1.5399590000000001</v>
          </cell>
          <cell r="F11" t="str">
            <v>Sexta-feira</v>
          </cell>
          <cell r="G11">
            <v>5</v>
          </cell>
          <cell r="J11">
            <v>5</v>
          </cell>
        </row>
        <row r="12">
          <cell r="D12">
            <v>37938</v>
          </cell>
          <cell r="E12">
            <v>1.539723</v>
          </cell>
          <cell r="F12" t="str">
            <v>Quinta-feira</v>
          </cell>
          <cell r="G12">
            <v>4</v>
          </cell>
          <cell r="J12">
            <v>6</v>
          </cell>
        </row>
        <row r="13">
          <cell r="D13">
            <v>37937</v>
          </cell>
          <cell r="E13">
            <v>1.539488</v>
          </cell>
          <cell r="F13" t="str">
            <v>Quarta-Feira</v>
          </cell>
          <cell r="G13">
            <v>3</v>
          </cell>
          <cell r="J13">
            <v>7</v>
          </cell>
        </row>
        <row r="14">
          <cell r="D14">
            <v>37936</v>
          </cell>
          <cell r="E14">
            <v>1.539253</v>
          </cell>
          <cell r="F14" t="str">
            <v>Terça-Feira</v>
          </cell>
          <cell r="G14">
            <v>2</v>
          </cell>
        </row>
        <row r="15">
          <cell r="D15">
            <v>37935</v>
          </cell>
          <cell r="E15">
            <v>1.539018</v>
          </cell>
          <cell r="F15" t="str">
            <v>Segunda-Feria</v>
          </cell>
          <cell r="G15">
            <v>1</v>
          </cell>
        </row>
        <row r="16">
          <cell r="D16">
            <v>37934</v>
          </cell>
          <cell r="E16">
            <v>1.538783</v>
          </cell>
          <cell r="F16" t="str">
            <v>Domingo</v>
          </cell>
          <cell r="G16">
            <v>7</v>
          </cell>
        </row>
        <row r="17">
          <cell r="D17">
            <v>37933</v>
          </cell>
          <cell r="E17">
            <v>1.538548</v>
          </cell>
          <cell r="F17" t="str">
            <v>Sábado</v>
          </cell>
          <cell r="G17">
            <v>6</v>
          </cell>
        </row>
        <row r="18">
          <cell r="D18">
            <v>37932</v>
          </cell>
          <cell r="E18">
            <v>1.538313</v>
          </cell>
          <cell r="F18" t="str">
            <v>Sexta-feira</v>
          </cell>
          <cell r="G18">
            <v>5</v>
          </cell>
        </row>
        <row r="19">
          <cell r="D19">
            <v>37931</v>
          </cell>
          <cell r="E19">
            <v>1.5380780000000001</v>
          </cell>
          <cell r="F19" t="str">
            <v>Quinta-feira</v>
          </cell>
          <cell r="G19">
            <v>4</v>
          </cell>
        </row>
        <row r="20">
          <cell r="D20">
            <v>37930</v>
          </cell>
          <cell r="E20">
            <v>1.5378430000000001</v>
          </cell>
          <cell r="F20" t="str">
            <v>Quarta-Feira</v>
          </cell>
          <cell r="G20">
            <v>3</v>
          </cell>
        </row>
        <row r="21">
          <cell r="D21">
            <v>37929</v>
          </cell>
          <cell r="E21">
            <v>1.5376080000000001</v>
          </cell>
          <cell r="F21" t="str">
            <v>Terça-Feira</v>
          </cell>
          <cell r="G21">
            <v>2</v>
          </cell>
        </row>
        <row r="22">
          <cell r="D22">
            <v>37928</v>
          </cell>
          <cell r="E22">
            <v>1.5373730000000001</v>
          </cell>
          <cell r="F22" t="str">
            <v>Segunda-Feria</v>
          </cell>
          <cell r="G22">
            <v>1</v>
          </cell>
        </row>
        <row r="23">
          <cell r="D23">
            <v>37927</v>
          </cell>
          <cell r="E23">
            <v>1.5371379999999999</v>
          </cell>
          <cell r="F23" t="str">
            <v>Domingo</v>
          </cell>
          <cell r="G23">
            <v>7</v>
          </cell>
        </row>
        <row r="24">
          <cell r="D24">
            <v>37926</v>
          </cell>
          <cell r="E24">
            <v>1.5369029999999999</v>
          </cell>
          <cell r="F24" t="str">
            <v>Sábado</v>
          </cell>
          <cell r="G24">
            <v>6</v>
          </cell>
        </row>
        <row r="25">
          <cell r="D25">
            <v>37925</v>
          </cell>
          <cell r="E25">
            <v>1.5366679999999999</v>
          </cell>
          <cell r="F25" t="str">
            <v>Sexta-feira</v>
          </cell>
          <cell r="G25">
            <v>5</v>
          </cell>
        </row>
        <row r="26">
          <cell r="D26">
            <v>37924</v>
          </cell>
          <cell r="E26">
            <v>1.5364329999999999</v>
          </cell>
          <cell r="F26" t="str">
            <v>Quinta-feira</v>
          </cell>
          <cell r="G26">
            <v>4</v>
          </cell>
        </row>
        <row r="27">
          <cell r="D27">
            <v>37923</v>
          </cell>
          <cell r="E27">
            <v>1.536198</v>
          </cell>
          <cell r="F27" t="str">
            <v>Quarta-Feira</v>
          </cell>
          <cell r="G27">
            <v>3</v>
          </cell>
        </row>
        <row r="28">
          <cell r="D28">
            <v>37922</v>
          </cell>
          <cell r="E28">
            <v>1.535963</v>
          </cell>
          <cell r="F28" t="str">
            <v>Terça-Feira</v>
          </cell>
          <cell r="G28">
            <v>2</v>
          </cell>
        </row>
        <row r="29">
          <cell r="D29">
            <v>37921</v>
          </cell>
          <cell r="E29">
            <v>1.535728</v>
          </cell>
          <cell r="F29" t="str">
            <v>Segunda-Feria</v>
          </cell>
          <cell r="G29">
            <v>1</v>
          </cell>
        </row>
        <row r="30">
          <cell r="D30">
            <v>37920</v>
          </cell>
          <cell r="E30">
            <v>1.535493</v>
          </cell>
          <cell r="F30" t="str">
            <v>Domingo</v>
          </cell>
          <cell r="G30">
            <v>7</v>
          </cell>
        </row>
        <row r="31">
          <cell r="D31">
            <v>37919</v>
          </cell>
          <cell r="E31">
            <v>1.535258</v>
          </cell>
          <cell r="F31" t="str">
            <v>Sábado</v>
          </cell>
          <cell r="G31">
            <v>6</v>
          </cell>
        </row>
        <row r="32">
          <cell r="D32">
            <v>37918</v>
          </cell>
          <cell r="E32">
            <v>1.535023</v>
          </cell>
          <cell r="F32" t="str">
            <v>Sexta-feira</v>
          </cell>
          <cell r="G32">
            <v>5</v>
          </cell>
        </row>
        <row r="33">
          <cell r="D33">
            <v>37917</v>
          </cell>
          <cell r="E33">
            <v>1.534788</v>
          </cell>
          <cell r="F33" t="str">
            <v>Quinta-feira</v>
          </cell>
          <cell r="G33">
            <v>4</v>
          </cell>
        </row>
        <row r="34">
          <cell r="D34">
            <v>37916</v>
          </cell>
          <cell r="E34">
            <v>1.5345530000000001</v>
          </cell>
          <cell r="F34" t="str">
            <v>Quarta-Feira</v>
          </cell>
          <cell r="G34">
            <v>3</v>
          </cell>
        </row>
        <row r="35">
          <cell r="D35">
            <v>37915</v>
          </cell>
          <cell r="E35">
            <v>1.5343180000000001</v>
          </cell>
          <cell r="F35" t="str">
            <v>Terça-Feira</v>
          </cell>
          <cell r="G35">
            <v>2</v>
          </cell>
        </row>
        <row r="36">
          <cell r="D36">
            <v>37914</v>
          </cell>
          <cell r="E36">
            <v>1.5340830000000001</v>
          </cell>
          <cell r="F36" t="str">
            <v>Segunda-Feria</v>
          </cell>
          <cell r="G36">
            <v>1</v>
          </cell>
        </row>
        <row r="37">
          <cell r="D37">
            <v>37913</v>
          </cell>
          <cell r="E37">
            <v>1.5338480000000001</v>
          </cell>
          <cell r="F37" t="str">
            <v>Domingo</v>
          </cell>
          <cell r="G37">
            <v>7</v>
          </cell>
        </row>
        <row r="38">
          <cell r="D38">
            <v>37912</v>
          </cell>
          <cell r="E38">
            <v>1.5336129999999999</v>
          </cell>
          <cell r="F38" t="str">
            <v>Sábado</v>
          </cell>
          <cell r="G38">
            <v>6</v>
          </cell>
        </row>
        <row r="39">
          <cell r="D39">
            <v>37911</v>
          </cell>
          <cell r="E39">
            <v>1.5333779999999999</v>
          </cell>
          <cell r="F39" t="str">
            <v>Sexta-feira</v>
          </cell>
          <cell r="G39">
            <v>5</v>
          </cell>
        </row>
        <row r="40">
          <cell r="D40">
            <v>37910</v>
          </cell>
          <cell r="E40">
            <v>1.5331429999999999</v>
          </cell>
          <cell r="F40" t="str">
            <v>Quinta-feira</v>
          </cell>
          <cell r="G40">
            <v>4</v>
          </cell>
        </row>
        <row r="41">
          <cell r="D41">
            <v>37909</v>
          </cell>
          <cell r="E41">
            <v>1.5329090000000001</v>
          </cell>
          <cell r="F41" t="str">
            <v>Quarta-Feira</v>
          </cell>
          <cell r="G41">
            <v>3</v>
          </cell>
        </row>
        <row r="42">
          <cell r="D42">
            <v>37908</v>
          </cell>
          <cell r="E42">
            <v>1.532675</v>
          </cell>
          <cell r="F42" t="str">
            <v>Terça-Feira</v>
          </cell>
          <cell r="G42">
            <v>2</v>
          </cell>
        </row>
        <row r="43">
          <cell r="D43">
            <v>37907</v>
          </cell>
          <cell r="E43">
            <v>1.5324409999999999</v>
          </cell>
          <cell r="F43" t="str">
            <v>Segunda-Feria</v>
          </cell>
          <cell r="G43">
            <v>1</v>
          </cell>
        </row>
        <row r="44">
          <cell r="D44">
            <v>37906</v>
          </cell>
          <cell r="E44">
            <v>1.5322070000000001</v>
          </cell>
          <cell r="F44" t="str">
            <v>Domingo</v>
          </cell>
          <cell r="G44">
            <v>7</v>
          </cell>
        </row>
        <row r="45">
          <cell r="D45">
            <v>37905</v>
          </cell>
          <cell r="E45">
            <v>1.531973</v>
          </cell>
          <cell r="F45" t="str">
            <v>Sábado</v>
          </cell>
          <cell r="G45">
            <v>6</v>
          </cell>
        </row>
        <row r="46">
          <cell r="D46">
            <v>37904</v>
          </cell>
          <cell r="E46">
            <v>1.531739</v>
          </cell>
          <cell r="F46" t="str">
            <v>Sexta-feira</v>
          </cell>
          <cell r="G46">
            <v>5</v>
          </cell>
        </row>
        <row r="47">
          <cell r="D47">
            <v>37903</v>
          </cell>
          <cell r="E47">
            <v>1.5315049999999999</v>
          </cell>
          <cell r="F47" t="str">
            <v>Quinta-feira</v>
          </cell>
          <cell r="G47">
            <v>4</v>
          </cell>
        </row>
        <row r="48">
          <cell r="D48">
            <v>37902</v>
          </cell>
          <cell r="E48">
            <v>1.531271</v>
          </cell>
          <cell r="F48" t="str">
            <v>Quarta-Feira</v>
          </cell>
          <cell r="G48">
            <v>3</v>
          </cell>
        </row>
        <row r="49">
          <cell r="D49">
            <v>37901</v>
          </cell>
          <cell r="E49">
            <v>1.531037</v>
          </cell>
          <cell r="F49" t="str">
            <v>Terça-Feira</v>
          </cell>
          <cell r="G49">
            <v>2</v>
          </cell>
        </row>
        <row r="50">
          <cell r="D50">
            <v>37900</v>
          </cell>
          <cell r="E50">
            <v>1.5308029999999999</v>
          </cell>
          <cell r="F50" t="str">
            <v>Segunda-Feria</v>
          </cell>
          <cell r="G50">
            <v>1</v>
          </cell>
        </row>
        <row r="51">
          <cell r="D51">
            <v>37899</v>
          </cell>
          <cell r="E51">
            <v>1.5305690000000001</v>
          </cell>
          <cell r="F51" t="str">
            <v>Domingo</v>
          </cell>
          <cell r="G51">
            <v>7</v>
          </cell>
        </row>
        <row r="52">
          <cell r="D52">
            <v>37898</v>
          </cell>
          <cell r="E52">
            <v>1.530335</v>
          </cell>
          <cell r="F52" t="str">
            <v>Sábado</v>
          </cell>
          <cell r="G52">
            <v>6</v>
          </cell>
        </row>
        <row r="53">
          <cell r="D53">
            <v>37897</v>
          </cell>
          <cell r="E53">
            <v>1.5301009999999999</v>
          </cell>
          <cell r="F53" t="str">
            <v>Sexta-feira</v>
          </cell>
          <cell r="G53">
            <v>5</v>
          </cell>
        </row>
        <row r="54">
          <cell r="D54">
            <v>37896</v>
          </cell>
          <cell r="E54">
            <v>1.5298670000000001</v>
          </cell>
          <cell r="F54" t="str">
            <v>Quinta-feira</v>
          </cell>
          <cell r="G54">
            <v>4</v>
          </cell>
        </row>
        <row r="55">
          <cell r="D55">
            <v>37895</v>
          </cell>
          <cell r="E55">
            <v>1.529633</v>
          </cell>
          <cell r="F55" t="str">
            <v>Quarta-Feira</v>
          </cell>
          <cell r="G55">
            <v>3</v>
          </cell>
        </row>
        <row r="56">
          <cell r="D56">
            <v>37894</v>
          </cell>
          <cell r="E56">
            <v>1.529399</v>
          </cell>
          <cell r="F56" t="str">
            <v>Terça-Feira</v>
          </cell>
          <cell r="G56">
            <v>2</v>
          </cell>
        </row>
        <row r="57">
          <cell r="D57">
            <v>37893</v>
          </cell>
          <cell r="E57">
            <v>1.5291650000000001</v>
          </cell>
          <cell r="F57" t="str">
            <v>Segunda-Feria</v>
          </cell>
          <cell r="G57">
            <v>1</v>
          </cell>
        </row>
        <row r="58">
          <cell r="D58">
            <v>37892</v>
          </cell>
          <cell r="E58">
            <v>1.528931</v>
          </cell>
          <cell r="F58" t="str">
            <v>Domingo</v>
          </cell>
          <cell r="G58">
            <v>7</v>
          </cell>
        </row>
        <row r="59">
          <cell r="D59">
            <v>37891</v>
          </cell>
          <cell r="E59">
            <v>1.528697</v>
          </cell>
          <cell r="F59" t="str">
            <v>Sábado</v>
          </cell>
          <cell r="G59">
            <v>6</v>
          </cell>
        </row>
        <row r="60">
          <cell r="D60">
            <v>37890</v>
          </cell>
          <cell r="E60">
            <v>1.5284629999999999</v>
          </cell>
          <cell r="F60" t="str">
            <v>Sexta-feira</v>
          </cell>
          <cell r="G60">
            <v>5</v>
          </cell>
        </row>
        <row r="61">
          <cell r="D61">
            <v>37889</v>
          </cell>
          <cell r="E61">
            <v>1.5282290000000001</v>
          </cell>
          <cell r="F61" t="str">
            <v>Quinta-feira</v>
          </cell>
          <cell r="G61">
            <v>4</v>
          </cell>
        </row>
        <row r="62">
          <cell r="D62">
            <v>37888</v>
          </cell>
          <cell r="E62">
            <v>1.527995</v>
          </cell>
          <cell r="F62" t="str">
            <v>Quarta-Feira</v>
          </cell>
          <cell r="G62">
            <v>3</v>
          </cell>
        </row>
        <row r="63">
          <cell r="D63">
            <v>37887</v>
          </cell>
          <cell r="E63">
            <v>1.5277609999999999</v>
          </cell>
          <cell r="F63" t="str">
            <v>Terça-Feira</v>
          </cell>
          <cell r="G63">
            <v>2</v>
          </cell>
        </row>
        <row r="64">
          <cell r="D64">
            <v>37886</v>
          </cell>
          <cell r="E64">
            <v>1.5275270000000001</v>
          </cell>
          <cell r="F64" t="str">
            <v>Segunda-Feria</v>
          </cell>
          <cell r="G64">
            <v>1</v>
          </cell>
        </row>
        <row r="65">
          <cell r="D65">
            <v>37885</v>
          </cell>
          <cell r="E65">
            <v>1.527293</v>
          </cell>
          <cell r="F65" t="str">
            <v>Domingo</v>
          </cell>
          <cell r="G65">
            <v>7</v>
          </cell>
        </row>
        <row r="66">
          <cell r="D66">
            <v>37884</v>
          </cell>
          <cell r="E66">
            <v>1.5270589999999999</v>
          </cell>
          <cell r="F66" t="str">
            <v>Sábado</v>
          </cell>
          <cell r="G66">
            <v>6</v>
          </cell>
        </row>
        <row r="67">
          <cell r="D67">
            <v>37883</v>
          </cell>
          <cell r="E67">
            <v>1.5268250000000001</v>
          </cell>
          <cell r="F67" t="str">
            <v>Sexta-feira</v>
          </cell>
          <cell r="G67">
            <v>5</v>
          </cell>
        </row>
        <row r="68">
          <cell r="D68">
            <v>37882</v>
          </cell>
          <cell r="E68">
            <v>1.526591</v>
          </cell>
          <cell r="F68" t="str">
            <v>Quinta-feira</v>
          </cell>
          <cell r="G68">
            <v>4</v>
          </cell>
        </row>
        <row r="69">
          <cell r="D69">
            <v>37881</v>
          </cell>
          <cell r="E69">
            <v>1.5263580000000001</v>
          </cell>
          <cell r="F69" t="str">
            <v>Quarta-Feira</v>
          </cell>
          <cell r="G69">
            <v>3</v>
          </cell>
        </row>
        <row r="70">
          <cell r="D70">
            <v>37880</v>
          </cell>
          <cell r="E70">
            <v>1.526125</v>
          </cell>
          <cell r="F70" t="str">
            <v>Terça-Feira</v>
          </cell>
          <cell r="G70">
            <v>2</v>
          </cell>
        </row>
        <row r="71">
          <cell r="D71">
            <v>37879</v>
          </cell>
          <cell r="E71">
            <v>1.525892</v>
          </cell>
          <cell r="F71" t="str">
            <v>Segunda-Feria</v>
          </cell>
          <cell r="G71">
            <v>1</v>
          </cell>
        </row>
        <row r="72">
          <cell r="D72">
            <v>37878</v>
          </cell>
          <cell r="E72">
            <v>1.5256590000000001</v>
          </cell>
          <cell r="F72" t="str">
            <v>Domingo</v>
          </cell>
          <cell r="G72">
            <v>7</v>
          </cell>
        </row>
        <row r="73">
          <cell r="D73">
            <v>37877</v>
          </cell>
          <cell r="E73">
            <v>1.5254259999999999</v>
          </cell>
          <cell r="F73" t="str">
            <v>Sábado</v>
          </cell>
          <cell r="G73">
            <v>6</v>
          </cell>
        </row>
        <row r="74">
          <cell r="D74">
            <v>37876</v>
          </cell>
          <cell r="E74">
            <v>1.525193</v>
          </cell>
          <cell r="F74" t="str">
            <v>Sexta-feira</v>
          </cell>
          <cell r="G74">
            <v>5</v>
          </cell>
        </row>
        <row r="75">
          <cell r="D75">
            <v>37875</v>
          </cell>
          <cell r="E75">
            <v>1.5249600000000001</v>
          </cell>
          <cell r="F75" t="str">
            <v>Quinta-feira</v>
          </cell>
          <cell r="G75">
            <v>4</v>
          </cell>
        </row>
        <row r="76">
          <cell r="D76">
            <v>37874</v>
          </cell>
          <cell r="E76">
            <v>1.5247269999999999</v>
          </cell>
          <cell r="F76" t="str">
            <v>Quarta-Feira</v>
          </cell>
          <cell r="G76">
            <v>3</v>
          </cell>
        </row>
        <row r="77">
          <cell r="D77">
            <v>37873</v>
          </cell>
          <cell r="E77">
            <v>1.524494</v>
          </cell>
          <cell r="F77" t="str">
            <v>Terça-Feira</v>
          </cell>
          <cell r="G77">
            <v>2</v>
          </cell>
        </row>
        <row r="78">
          <cell r="D78">
            <v>37872</v>
          </cell>
          <cell r="E78">
            <v>1.5242610000000001</v>
          </cell>
          <cell r="F78" t="str">
            <v>Segunda-Feria</v>
          </cell>
          <cell r="G78">
            <v>1</v>
          </cell>
        </row>
        <row r="79">
          <cell r="D79">
            <v>37871</v>
          </cell>
          <cell r="E79">
            <v>1.5240279999999999</v>
          </cell>
          <cell r="F79" t="str">
            <v>Domingo</v>
          </cell>
          <cell r="G79">
            <v>7</v>
          </cell>
        </row>
        <row r="80">
          <cell r="D80">
            <v>37870</v>
          </cell>
          <cell r="E80">
            <v>1.523795</v>
          </cell>
          <cell r="F80" t="str">
            <v>Sábado</v>
          </cell>
          <cell r="G80">
            <v>6</v>
          </cell>
        </row>
        <row r="81">
          <cell r="D81">
            <v>37869</v>
          </cell>
          <cell r="E81">
            <v>1.5235620000000001</v>
          </cell>
          <cell r="F81" t="str">
            <v>Sexta-feira</v>
          </cell>
          <cell r="G81">
            <v>5</v>
          </cell>
        </row>
        <row r="82">
          <cell r="D82">
            <v>37868</v>
          </cell>
          <cell r="E82">
            <v>1.5233289999999999</v>
          </cell>
          <cell r="F82" t="str">
            <v>Quinta-feira</v>
          </cell>
          <cell r="G82">
            <v>4</v>
          </cell>
        </row>
        <row r="83">
          <cell r="D83">
            <v>37867</v>
          </cell>
          <cell r="E83">
            <v>1.523096</v>
          </cell>
          <cell r="F83" t="str">
            <v>Quarta-Feira</v>
          </cell>
          <cell r="G83">
            <v>3</v>
          </cell>
        </row>
        <row r="84">
          <cell r="D84">
            <v>37866</v>
          </cell>
          <cell r="E84">
            <v>1.5228630000000001</v>
          </cell>
          <cell r="F84" t="str">
            <v>Terça-Feira</v>
          </cell>
          <cell r="G84">
            <v>2</v>
          </cell>
        </row>
        <row r="85">
          <cell r="D85">
            <v>37865</v>
          </cell>
          <cell r="E85">
            <v>1.5226299999999999</v>
          </cell>
          <cell r="F85" t="str">
            <v>Segunda-Feria</v>
          </cell>
          <cell r="G85">
            <v>1</v>
          </cell>
        </row>
        <row r="86">
          <cell r="D86">
            <v>37864</v>
          </cell>
          <cell r="E86">
            <v>1.522397</v>
          </cell>
          <cell r="F86" t="str">
            <v>Domingo</v>
          </cell>
          <cell r="G86">
            <v>7</v>
          </cell>
        </row>
        <row r="87">
          <cell r="D87">
            <v>37863</v>
          </cell>
          <cell r="E87">
            <v>1.5221640000000001</v>
          </cell>
          <cell r="F87" t="str">
            <v>Sábado</v>
          </cell>
          <cell r="G87">
            <v>6</v>
          </cell>
        </row>
        <row r="88">
          <cell r="D88">
            <v>37862</v>
          </cell>
          <cell r="E88">
            <v>1.5219309999999999</v>
          </cell>
          <cell r="F88" t="str">
            <v>Sexta-feira</v>
          </cell>
          <cell r="G88">
            <v>5</v>
          </cell>
        </row>
        <row r="89">
          <cell r="D89">
            <v>37861</v>
          </cell>
          <cell r="E89">
            <v>1.521698</v>
          </cell>
          <cell r="F89" t="str">
            <v>Quinta-feira</v>
          </cell>
          <cell r="G89">
            <v>4</v>
          </cell>
        </row>
        <row r="90">
          <cell r="D90">
            <v>37860</v>
          </cell>
          <cell r="E90">
            <v>1.5214650000000001</v>
          </cell>
          <cell r="F90" t="str">
            <v>Quarta-Feira</v>
          </cell>
          <cell r="G90">
            <v>3</v>
          </cell>
        </row>
        <row r="91">
          <cell r="D91">
            <v>37859</v>
          </cell>
          <cell r="E91">
            <v>1.5212319999999999</v>
          </cell>
          <cell r="F91" t="str">
            <v>Terça-Feira</v>
          </cell>
          <cell r="G91">
            <v>2</v>
          </cell>
        </row>
        <row r="92">
          <cell r="D92">
            <v>37858</v>
          </cell>
          <cell r="E92">
            <v>1.520999</v>
          </cell>
          <cell r="F92" t="str">
            <v>Segunda-Feria</v>
          </cell>
          <cell r="G92">
            <v>1</v>
          </cell>
        </row>
        <row r="93">
          <cell r="D93">
            <v>37857</v>
          </cell>
          <cell r="E93">
            <v>1.5207660000000001</v>
          </cell>
          <cell r="F93" t="str">
            <v>Domingo</v>
          </cell>
          <cell r="G93">
            <v>7</v>
          </cell>
        </row>
        <row r="94">
          <cell r="D94">
            <v>37856</v>
          </cell>
          <cell r="E94">
            <v>1.5205329999999999</v>
          </cell>
          <cell r="F94" t="str">
            <v>Sábado</v>
          </cell>
          <cell r="G94">
            <v>6</v>
          </cell>
        </row>
        <row r="95">
          <cell r="D95">
            <v>37855</v>
          </cell>
          <cell r="E95">
            <v>1.5203</v>
          </cell>
          <cell r="F95" t="str">
            <v>Sexta-feira</v>
          </cell>
          <cell r="G95">
            <v>5</v>
          </cell>
        </row>
        <row r="96">
          <cell r="D96">
            <v>37854</v>
          </cell>
          <cell r="E96">
            <v>1.520049</v>
          </cell>
          <cell r="F96" t="str">
            <v>Quinta-feira</v>
          </cell>
          <cell r="G96">
            <v>4</v>
          </cell>
        </row>
        <row r="97">
          <cell r="D97">
            <v>37853</v>
          </cell>
          <cell r="E97">
            <v>1.519798</v>
          </cell>
          <cell r="F97" t="str">
            <v>Quarta-Feira</v>
          </cell>
          <cell r="G97">
            <v>3</v>
          </cell>
        </row>
        <row r="98">
          <cell r="D98">
            <v>37852</v>
          </cell>
          <cell r="E98">
            <v>1.519547</v>
          </cell>
          <cell r="F98" t="str">
            <v>Terça-Feira</v>
          </cell>
          <cell r="G98">
            <v>2</v>
          </cell>
        </row>
        <row r="99">
          <cell r="D99">
            <v>37851</v>
          </cell>
          <cell r="E99">
            <v>1.519296</v>
          </cell>
          <cell r="F99" t="str">
            <v>Segunda-Feria</v>
          </cell>
          <cell r="G99">
            <v>1</v>
          </cell>
        </row>
        <row r="100">
          <cell r="D100">
            <v>37850</v>
          </cell>
          <cell r="E100">
            <v>1.519045</v>
          </cell>
          <cell r="F100" t="str">
            <v>Domingo</v>
          </cell>
          <cell r="G100">
            <v>7</v>
          </cell>
        </row>
        <row r="101">
          <cell r="D101">
            <v>37849</v>
          </cell>
          <cell r="E101">
            <v>1.518794</v>
          </cell>
          <cell r="F101" t="str">
            <v>Sábado</v>
          </cell>
          <cell r="G101">
            <v>6</v>
          </cell>
        </row>
        <row r="102">
          <cell r="D102">
            <v>37848</v>
          </cell>
          <cell r="E102">
            <v>1.518543</v>
          </cell>
          <cell r="F102" t="str">
            <v>Sexta-feira</v>
          </cell>
          <cell r="G102">
            <v>5</v>
          </cell>
        </row>
        <row r="103">
          <cell r="D103">
            <v>37847</v>
          </cell>
          <cell r="E103">
            <v>1.518292</v>
          </cell>
          <cell r="F103" t="str">
            <v>Quinta-feira</v>
          </cell>
          <cell r="G103">
            <v>4</v>
          </cell>
        </row>
        <row r="104">
          <cell r="D104">
            <v>37846</v>
          </cell>
          <cell r="E104">
            <v>1.518041</v>
          </cell>
          <cell r="F104" t="str">
            <v>Quarta-Feira</v>
          </cell>
          <cell r="G104">
            <v>3</v>
          </cell>
        </row>
        <row r="105">
          <cell r="D105">
            <v>37845</v>
          </cell>
          <cell r="E105">
            <v>1.51779</v>
          </cell>
          <cell r="F105" t="str">
            <v>Terça-Feira</v>
          </cell>
          <cell r="G105">
            <v>2</v>
          </cell>
        </row>
        <row r="106">
          <cell r="D106">
            <v>37844</v>
          </cell>
          <cell r="E106">
            <v>1.517539</v>
          </cell>
          <cell r="F106" t="str">
            <v>Segunda-Feria</v>
          </cell>
          <cell r="G106">
            <v>1</v>
          </cell>
        </row>
        <row r="107">
          <cell r="D107">
            <v>37843</v>
          </cell>
          <cell r="E107">
            <v>1.517288</v>
          </cell>
          <cell r="F107" t="str">
            <v>Domingo</v>
          </cell>
          <cell r="G107">
            <v>7</v>
          </cell>
        </row>
        <row r="108">
          <cell r="D108">
            <v>37842</v>
          </cell>
          <cell r="E108">
            <v>1.517037</v>
          </cell>
          <cell r="F108" t="str">
            <v>Sábado</v>
          </cell>
          <cell r="G108">
            <v>6</v>
          </cell>
        </row>
        <row r="109">
          <cell r="D109">
            <v>37841</v>
          </cell>
          <cell r="E109">
            <v>1.516786</v>
          </cell>
          <cell r="F109" t="str">
            <v>Sexta-feira</v>
          </cell>
          <cell r="G109">
            <v>5</v>
          </cell>
        </row>
        <row r="110">
          <cell r="D110">
            <v>37840</v>
          </cell>
          <cell r="E110">
            <v>1.516535</v>
          </cell>
          <cell r="F110" t="str">
            <v>Quinta-feira</v>
          </cell>
          <cell r="G110">
            <v>4</v>
          </cell>
        </row>
        <row r="111">
          <cell r="D111">
            <v>37839</v>
          </cell>
          <cell r="E111">
            <v>1.516284</v>
          </cell>
          <cell r="F111" t="str">
            <v>Quarta-Feira</v>
          </cell>
          <cell r="G111">
            <v>3</v>
          </cell>
        </row>
        <row r="112">
          <cell r="D112">
            <v>37838</v>
          </cell>
          <cell r="E112">
            <v>1.516033</v>
          </cell>
          <cell r="F112" t="str">
            <v>Terça-Feira</v>
          </cell>
          <cell r="G112">
            <v>2</v>
          </cell>
        </row>
        <row r="113">
          <cell r="D113">
            <v>37837</v>
          </cell>
          <cell r="E113">
            <v>1.515782</v>
          </cell>
          <cell r="F113" t="str">
            <v>Segunda-Feria</v>
          </cell>
          <cell r="G113">
            <v>1</v>
          </cell>
        </row>
        <row r="114">
          <cell r="D114">
            <v>37836</v>
          </cell>
          <cell r="E114">
            <v>1.515531</v>
          </cell>
          <cell r="F114" t="str">
            <v>Domingo</v>
          </cell>
          <cell r="G114">
            <v>7</v>
          </cell>
        </row>
        <row r="115">
          <cell r="D115">
            <v>37835</v>
          </cell>
          <cell r="E115">
            <v>1.51528</v>
          </cell>
          <cell r="F115" t="str">
            <v>Sábado</v>
          </cell>
          <cell r="G115">
            <v>6</v>
          </cell>
        </row>
        <row r="116">
          <cell r="D116">
            <v>37834</v>
          </cell>
          <cell r="E116">
            <v>1.5150300000000001</v>
          </cell>
          <cell r="F116" t="str">
            <v>Sexta-feira</v>
          </cell>
          <cell r="G116">
            <v>5</v>
          </cell>
        </row>
        <row r="117">
          <cell r="D117">
            <v>37833</v>
          </cell>
          <cell r="E117">
            <v>1.51478</v>
          </cell>
          <cell r="F117" t="str">
            <v>Quinta-feira</v>
          </cell>
          <cell r="G117">
            <v>4</v>
          </cell>
        </row>
        <row r="118">
          <cell r="D118">
            <v>37832</v>
          </cell>
          <cell r="E118">
            <v>1.5145299999999999</v>
          </cell>
          <cell r="F118" t="str">
            <v>Quarta-Feira</v>
          </cell>
          <cell r="G118">
            <v>3</v>
          </cell>
        </row>
        <row r="119">
          <cell r="D119">
            <v>37831</v>
          </cell>
          <cell r="E119">
            <v>1.5142800000000001</v>
          </cell>
          <cell r="F119" t="str">
            <v>Terça-Feira</v>
          </cell>
          <cell r="G119">
            <v>2</v>
          </cell>
        </row>
        <row r="120">
          <cell r="D120">
            <v>37830</v>
          </cell>
          <cell r="E120">
            <v>1.51403</v>
          </cell>
          <cell r="F120" t="str">
            <v>Segunda-Feria</v>
          </cell>
          <cell r="G120">
            <v>1</v>
          </cell>
        </row>
        <row r="121">
          <cell r="D121">
            <v>37829</v>
          </cell>
          <cell r="E121">
            <v>1.5137799999999999</v>
          </cell>
          <cell r="F121" t="str">
            <v>Domingo</v>
          </cell>
          <cell r="G121">
            <v>7</v>
          </cell>
        </row>
        <row r="122">
          <cell r="D122">
            <v>37828</v>
          </cell>
          <cell r="E122">
            <v>1.51353</v>
          </cell>
          <cell r="F122" t="str">
            <v>Sábado</v>
          </cell>
          <cell r="G122">
            <v>6</v>
          </cell>
        </row>
        <row r="123">
          <cell r="D123">
            <v>37827</v>
          </cell>
          <cell r="E123">
            <v>1.51328</v>
          </cell>
          <cell r="F123" t="str">
            <v>Sexta-feira</v>
          </cell>
          <cell r="G123">
            <v>5</v>
          </cell>
        </row>
        <row r="124">
          <cell r="D124">
            <v>37826</v>
          </cell>
          <cell r="E124">
            <v>1.5130300000000001</v>
          </cell>
          <cell r="F124" t="str">
            <v>Quinta-feira</v>
          </cell>
          <cell r="G124">
            <v>4</v>
          </cell>
        </row>
        <row r="125">
          <cell r="D125">
            <v>37825</v>
          </cell>
          <cell r="E125">
            <v>1.51278</v>
          </cell>
          <cell r="F125" t="str">
            <v>Quarta-Feira</v>
          </cell>
          <cell r="G125">
            <v>3</v>
          </cell>
        </row>
        <row r="126">
          <cell r="D126">
            <v>37824</v>
          </cell>
          <cell r="E126">
            <v>1.5125299999999999</v>
          </cell>
          <cell r="F126" t="str">
            <v>Terça-Feira</v>
          </cell>
          <cell r="G126">
            <v>2</v>
          </cell>
        </row>
        <row r="127">
          <cell r="D127">
            <v>37823</v>
          </cell>
          <cell r="E127">
            <v>1.5122800000000001</v>
          </cell>
          <cell r="F127" t="str">
            <v>Segunda-Feria</v>
          </cell>
          <cell r="G127">
            <v>1</v>
          </cell>
        </row>
        <row r="128">
          <cell r="D128">
            <v>37822</v>
          </cell>
          <cell r="E128">
            <v>1.51203</v>
          </cell>
          <cell r="F128" t="str">
            <v>Domingo</v>
          </cell>
          <cell r="G128">
            <v>7</v>
          </cell>
        </row>
        <row r="129">
          <cell r="D129">
            <v>37821</v>
          </cell>
          <cell r="E129">
            <v>1.5117799999999999</v>
          </cell>
          <cell r="F129" t="str">
            <v>Sábado</v>
          </cell>
          <cell r="G129">
            <v>6</v>
          </cell>
        </row>
        <row r="130">
          <cell r="D130">
            <v>37820</v>
          </cell>
          <cell r="E130">
            <v>1.51153</v>
          </cell>
          <cell r="F130" t="str">
            <v>Sexta-feira</v>
          </cell>
          <cell r="G130">
            <v>5</v>
          </cell>
        </row>
        <row r="131">
          <cell r="D131">
            <v>37819</v>
          </cell>
          <cell r="E131">
            <v>1.51128</v>
          </cell>
          <cell r="F131" t="str">
            <v>Quinta-feira</v>
          </cell>
          <cell r="G131">
            <v>4</v>
          </cell>
        </row>
        <row r="132">
          <cell r="D132">
            <v>37818</v>
          </cell>
          <cell r="E132">
            <v>1.5110300000000001</v>
          </cell>
          <cell r="F132" t="str">
            <v>Quarta-Feira</v>
          </cell>
          <cell r="G132">
            <v>3</v>
          </cell>
        </row>
        <row r="133">
          <cell r="D133">
            <v>37817</v>
          </cell>
          <cell r="E133">
            <v>1.51078</v>
          </cell>
          <cell r="F133" t="str">
            <v>Terça-Feira</v>
          </cell>
          <cell r="G133">
            <v>2</v>
          </cell>
        </row>
        <row r="134">
          <cell r="D134">
            <v>37816</v>
          </cell>
          <cell r="E134">
            <v>1.5105299999999999</v>
          </cell>
          <cell r="F134" t="str">
            <v>Segunda-Feria</v>
          </cell>
          <cell r="G134">
            <v>1</v>
          </cell>
        </row>
        <row r="135">
          <cell r="D135">
            <v>37815</v>
          </cell>
          <cell r="E135">
            <v>1.5102800000000001</v>
          </cell>
          <cell r="F135" t="str">
            <v>Domingo</v>
          </cell>
          <cell r="G135">
            <v>7</v>
          </cell>
        </row>
        <row r="136">
          <cell r="D136">
            <v>37814</v>
          </cell>
          <cell r="E136">
            <v>1.51003</v>
          </cell>
          <cell r="F136" t="str">
            <v>Sábado</v>
          </cell>
          <cell r="G136">
            <v>6</v>
          </cell>
        </row>
        <row r="137">
          <cell r="D137">
            <v>37813</v>
          </cell>
          <cell r="E137">
            <v>1.5097799999999999</v>
          </cell>
          <cell r="F137" t="str">
            <v>Sexta-feira</v>
          </cell>
          <cell r="G137">
            <v>5</v>
          </cell>
        </row>
        <row r="138">
          <cell r="D138">
            <v>37812</v>
          </cell>
          <cell r="E138">
            <v>1.50953</v>
          </cell>
          <cell r="F138" t="str">
            <v>Quinta-feira</v>
          </cell>
          <cell r="G138">
            <v>4</v>
          </cell>
        </row>
        <row r="139">
          <cell r="D139">
            <v>37811</v>
          </cell>
          <cell r="E139">
            <v>1.50928</v>
          </cell>
          <cell r="F139" t="str">
            <v>Quarta-Feira</v>
          </cell>
          <cell r="G139">
            <v>3</v>
          </cell>
        </row>
        <row r="140">
          <cell r="D140">
            <v>37810</v>
          </cell>
          <cell r="E140">
            <v>1.509031</v>
          </cell>
          <cell r="F140" t="str">
            <v>Terça-Feira</v>
          </cell>
          <cell r="G140">
            <v>2</v>
          </cell>
        </row>
        <row r="141">
          <cell r="D141">
            <v>37809</v>
          </cell>
          <cell r="E141">
            <v>1.5087820000000001</v>
          </cell>
          <cell r="F141" t="str">
            <v>Segunda-Feria</v>
          </cell>
          <cell r="G141">
            <v>1</v>
          </cell>
        </row>
        <row r="142">
          <cell r="D142">
            <v>37808</v>
          </cell>
          <cell r="E142">
            <v>1.5085329999999999</v>
          </cell>
          <cell r="F142" t="str">
            <v>Domingo</v>
          </cell>
          <cell r="G142">
            <v>7</v>
          </cell>
        </row>
        <row r="143">
          <cell r="D143">
            <v>37807</v>
          </cell>
          <cell r="E143">
            <v>1.508284</v>
          </cell>
          <cell r="F143" t="str">
            <v>Sábado</v>
          </cell>
          <cell r="G143">
            <v>6</v>
          </cell>
        </row>
        <row r="144">
          <cell r="D144">
            <v>37806</v>
          </cell>
          <cell r="E144">
            <v>1.508035</v>
          </cell>
          <cell r="F144" t="str">
            <v>Sexta-feira</v>
          </cell>
          <cell r="G144">
            <v>5</v>
          </cell>
        </row>
        <row r="145">
          <cell r="D145">
            <v>37805</v>
          </cell>
          <cell r="E145">
            <v>1.5077860000000001</v>
          </cell>
          <cell r="F145" t="str">
            <v>Quinta-feira</v>
          </cell>
          <cell r="G145">
            <v>4</v>
          </cell>
        </row>
        <row r="146">
          <cell r="D146">
            <v>37804</v>
          </cell>
          <cell r="E146">
            <v>1.5075369999999999</v>
          </cell>
          <cell r="F146" t="str">
            <v>Quarta-Feira</v>
          </cell>
          <cell r="G146">
            <v>3</v>
          </cell>
        </row>
        <row r="147">
          <cell r="D147">
            <v>37803</v>
          </cell>
          <cell r="E147">
            <v>1.507288</v>
          </cell>
          <cell r="F147" t="str">
            <v>Terça-Feira</v>
          </cell>
          <cell r="G147">
            <v>2</v>
          </cell>
        </row>
        <row r="148">
          <cell r="D148">
            <v>37802</v>
          </cell>
          <cell r="E148">
            <v>1.507039</v>
          </cell>
          <cell r="F148" t="str">
            <v>Segunda-Feria</v>
          </cell>
          <cell r="G148">
            <v>1</v>
          </cell>
        </row>
        <row r="149">
          <cell r="D149">
            <v>37801</v>
          </cell>
          <cell r="E149">
            <v>1.5067900000000001</v>
          </cell>
          <cell r="F149" t="str">
            <v>Domingo</v>
          </cell>
          <cell r="G149">
            <v>7</v>
          </cell>
        </row>
        <row r="150">
          <cell r="D150">
            <v>37800</v>
          </cell>
          <cell r="E150">
            <v>1.5065409999999999</v>
          </cell>
          <cell r="F150" t="str">
            <v>Sábado</v>
          </cell>
          <cell r="G150">
            <v>6</v>
          </cell>
        </row>
        <row r="151">
          <cell r="D151">
            <v>37799</v>
          </cell>
          <cell r="E151">
            <v>1.506292</v>
          </cell>
          <cell r="F151" t="str">
            <v>Sexta-feira</v>
          </cell>
          <cell r="G151">
            <v>5</v>
          </cell>
        </row>
        <row r="152">
          <cell r="D152">
            <v>37798</v>
          </cell>
          <cell r="E152">
            <v>1.506043</v>
          </cell>
          <cell r="F152" t="str">
            <v>Quinta-feira</v>
          </cell>
          <cell r="G152">
            <v>4</v>
          </cell>
        </row>
        <row r="153">
          <cell r="D153">
            <v>37797</v>
          </cell>
          <cell r="E153">
            <v>1.5057940000000001</v>
          </cell>
          <cell r="F153" t="str">
            <v>Quarta-Feira</v>
          </cell>
          <cell r="G153">
            <v>3</v>
          </cell>
        </row>
        <row r="154">
          <cell r="D154">
            <v>37796</v>
          </cell>
          <cell r="E154">
            <v>1.5055449999999999</v>
          </cell>
          <cell r="F154" t="str">
            <v>Terça-Feira</v>
          </cell>
          <cell r="G154">
            <v>2</v>
          </cell>
        </row>
        <row r="155">
          <cell r="D155">
            <v>37795</v>
          </cell>
          <cell r="E155">
            <v>1.505296</v>
          </cell>
          <cell r="F155" t="str">
            <v>Segunda-Feria</v>
          </cell>
          <cell r="G155">
            <v>1</v>
          </cell>
        </row>
        <row r="156">
          <cell r="D156">
            <v>37794</v>
          </cell>
          <cell r="E156">
            <v>1.505047</v>
          </cell>
          <cell r="F156" t="str">
            <v>Domingo</v>
          </cell>
          <cell r="G156">
            <v>7</v>
          </cell>
        </row>
        <row r="157">
          <cell r="D157">
            <v>37793</v>
          </cell>
          <cell r="E157">
            <v>1.5047980000000001</v>
          </cell>
          <cell r="F157" t="str">
            <v>Sábado</v>
          </cell>
          <cell r="G157">
            <v>6</v>
          </cell>
        </row>
        <row r="158">
          <cell r="D158">
            <v>37792</v>
          </cell>
          <cell r="E158">
            <v>1.5045489999999999</v>
          </cell>
          <cell r="F158" t="str">
            <v>Sexta-feira</v>
          </cell>
          <cell r="G158">
            <v>5</v>
          </cell>
        </row>
        <row r="159">
          <cell r="D159">
            <v>37791</v>
          </cell>
          <cell r="E159">
            <v>1.5043</v>
          </cell>
          <cell r="F159" t="str">
            <v>Quinta-feira</v>
          </cell>
          <cell r="G159">
            <v>4</v>
          </cell>
        </row>
        <row r="160">
          <cell r="D160">
            <v>37790</v>
          </cell>
          <cell r="E160">
            <v>1.504051</v>
          </cell>
          <cell r="F160" t="str">
            <v>Quarta-Feira</v>
          </cell>
          <cell r="G160">
            <v>3</v>
          </cell>
        </row>
        <row r="161">
          <cell r="D161">
            <v>37789</v>
          </cell>
          <cell r="E161">
            <v>1.5038020000000001</v>
          </cell>
          <cell r="F161" t="str">
            <v>Terça-Feira</v>
          </cell>
          <cell r="G161">
            <v>2</v>
          </cell>
        </row>
        <row r="162">
          <cell r="D162">
            <v>37788</v>
          </cell>
          <cell r="E162">
            <v>1.5035529999999999</v>
          </cell>
          <cell r="F162" t="str">
            <v>Segunda-Feria</v>
          </cell>
          <cell r="G162">
            <v>1</v>
          </cell>
        </row>
        <row r="163">
          <cell r="D163">
            <v>37787</v>
          </cell>
          <cell r="E163">
            <v>1.503304</v>
          </cell>
          <cell r="F163" t="str">
            <v>Domingo</v>
          </cell>
          <cell r="G163">
            <v>7</v>
          </cell>
        </row>
        <row r="164">
          <cell r="D164">
            <v>37786</v>
          </cell>
          <cell r="E164">
            <v>1.503055</v>
          </cell>
          <cell r="F164" t="str">
            <v>Sábado</v>
          </cell>
          <cell r="G164">
            <v>6</v>
          </cell>
        </row>
        <row r="165">
          <cell r="D165">
            <v>37785</v>
          </cell>
          <cell r="E165">
            <v>1.502807</v>
          </cell>
          <cell r="F165" t="str">
            <v>Sexta-feira</v>
          </cell>
          <cell r="G165">
            <v>5</v>
          </cell>
        </row>
        <row r="166">
          <cell r="D166">
            <v>37784</v>
          </cell>
          <cell r="E166">
            <v>1.502559</v>
          </cell>
          <cell r="F166" t="str">
            <v>Quinta-feira</v>
          </cell>
          <cell r="G166">
            <v>4</v>
          </cell>
        </row>
        <row r="167">
          <cell r="D167">
            <v>37783</v>
          </cell>
          <cell r="E167">
            <v>1.502311</v>
          </cell>
          <cell r="F167" t="str">
            <v>Quarta-Feira</v>
          </cell>
          <cell r="G167">
            <v>3</v>
          </cell>
        </row>
        <row r="168">
          <cell r="D168">
            <v>37782</v>
          </cell>
          <cell r="E168">
            <v>1.5020629999999999</v>
          </cell>
          <cell r="F168" t="str">
            <v>Terça-Feira</v>
          </cell>
          <cell r="G168">
            <v>2</v>
          </cell>
        </row>
        <row r="169">
          <cell r="D169">
            <v>37781</v>
          </cell>
          <cell r="E169">
            <v>1.5018149999999999</v>
          </cell>
          <cell r="F169" t="str">
            <v>Segunda-Feria</v>
          </cell>
          <cell r="G169">
            <v>1</v>
          </cell>
        </row>
        <row r="170">
          <cell r="D170">
            <v>37780</v>
          </cell>
          <cell r="E170">
            <v>1.5015670000000001</v>
          </cell>
          <cell r="F170" t="str">
            <v>Domingo</v>
          </cell>
          <cell r="G170">
            <v>7</v>
          </cell>
        </row>
        <row r="171">
          <cell r="D171">
            <v>37779</v>
          </cell>
          <cell r="E171">
            <v>1.5013190000000001</v>
          </cell>
          <cell r="F171" t="str">
            <v>Sábado</v>
          </cell>
          <cell r="G171">
            <v>6</v>
          </cell>
        </row>
        <row r="172">
          <cell r="D172">
            <v>37778</v>
          </cell>
          <cell r="E172">
            <v>1.501071</v>
          </cell>
          <cell r="F172" t="str">
            <v>Sexta-feira</v>
          </cell>
          <cell r="G172">
            <v>5</v>
          </cell>
        </row>
        <row r="173">
          <cell r="D173">
            <v>37777</v>
          </cell>
          <cell r="E173">
            <v>1.500823</v>
          </cell>
          <cell r="F173" t="str">
            <v>Quinta-feira</v>
          </cell>
          <cell r="G173">
            <v>4</v>
          </cell>
        </row>
        <row r="174">
          <cell r="D174">
            <v>37776</v>
          </cell>
          <cell r="E174">
            <v>1.500575</v>
          </cell>
          <cell r="F174" t="str">
            <v>Quarta-Feira</v>
          </cell>
          <cell r="G174">
            <v>3</v>
          </cell>
        </row>
        <row r="175">
          <cell r="D175">
            <v>37775</v>
          </cell>
          <cell r="E175">
            <v>1.500327</v>
          </cell>
          <cell r="F175" t="str">
            <v>Terça-Feira</v>
          </cell>
          <cell r="G175">
            <v>2</v>
          </cell>
        </row>
        <row r="176">
          <cell r="D176">
            <v>37774</v>
          </cell>
          <cell r="E176">
            <v>1.5000789999999999</v>
          </cell>
          <cell r="F176" t="str">
            <v>Segunda-Feria</v>
          </cell>
          <cell r="G176">
            <v>1</v>
          </cell>
        </row>
        <row r="177">
          <cell r="D177">
            <v>37773</v>
          </cell>
          <cell r="E177">
            <v>1.4998309999999999</v>
          </cell>
          <cell r="F177" t="str">
            <v>Domingo</v>
          </cell>
          <cell r="G177">
            <v>7</v>
          </cell>
        </row>
        <row r="178">
          <cell r="D178">
            <v>37772</v>
          </cell>
          <cell r="E178">
            <v>1.4995830000000001</v>
          </cell>
          <cell r="F178" t="str">
            <v>Sábado</v>
          </cell>
          <cell r="G178">
            <v>6</v>
          </cell>
        </row>
        <row r="179">
          <cell r="D179">
            <v>37771</v>
          </cell>
          <cell r="E179">
            <v>1.4993350000000001</v>
          </cell>
          <cell r="F179" t="str">
            <v>Sexta-feira</v>
          </cell>
          <cell r="G179">
            <v>5</v>
          </cell>
        </row>
        <row r="180">
          <cell r="D180">
            <v>37770</v>
          </cell>
          <cell r="E180">
            <v>1.4990870000000001</v>
          </cell>
          <cell r="F180" t="str">
            <v>Quinta-feira</v>
          </cell>
          <cell r="G180">
            <v>4</v>
          </cell>
        </row>
        <row r="181">
          <cell r="D181">
            <v>37769</v>
          </cell>
          <cell r="E181">
            <v>1.498839</v>
          </cell>
          <cell r="F181" t="str">
            <v>Quarta-Feira</v>
          </cell>
          <cell r="G181">
            <v>3</v>
          </cell>
        </row>
        <row r="182">
          <cell r="D182">
            <v>37768</v>
          </cell>
          <cell r="E182">
            <v>1.498591</v>
          </cell>
          <cell r="F182" t="str">
            <v>Terça-Feira</v>
          </cell>
          <cell r="G182">
            <v>2</v>
          </cell>
        </row>
        <row r="183">
          <cell r="D183">
            <v>37767</v>
          </cell>
          <cell r="E183">
            <v>1.498343</v>
          </cell>
          <cell r="F183" t="str">
            <v>Segunda-Feria</v>
          </cell>
          <cell r="G183">
            <v>1</v>
          </cell>
        </row>
        <row r="184">
          <cell r="D184">
            <v>37766</v>
          </cell>
          <cell r="E184">
            <v>1.498095</v>
          </cell>
          <cell r="F184" t="str">
            <v>Domingo</v>
          </cell>
          <cell r="G184">
            <v>7</v>
          </cell>
        </row>
        <row r="185">
          <cell r="D185">
            <v>37765</v>
          </cell>
          <cell r="E185">
            <v>1.4978469999999999</v>
          </cell>
          <cell r="F185" t="str">
            <v>Sábado</v>
          </cell>
          <cell r="G185">
            <v>6</v>
          </cell>
        </row>
        <row r="186">
          <cell r="D186">
            <v>37764</v>
          </cell>
          <cell r="E186">
            <v>1.4975989999999999</v>
          </cell>
          <cell r="F186" t="str">
            <v>Sexta-feira</v>
          </cell>
          <cell r="G186">
            <v>5</v>
          </cell>
        </row>
        <row r="187">
          <cell r="D187">
            <v>37763</v>
          </cell>
          <cell r="E187">
            <v>1.4973510000000001</v>
          </cell>
          <cell r="F187" t="str">
            <v>Quinta-feira</v>
          </cell>
          <cell r="G187">
            <v>4</v>
          </cell>
        </row>
        <row r="188">
          <cell r="D188">
            <v>37762</v>
          </cell>
          <cell r="E188">
            <v>1.497047</v>
          </cell>
          <cell r="F188" t="str">
            <v>Quarta-Feira</v>
          </cell>
          <cell r="G188">
            <v>3</v>
          </cell>
        </row>
        <row r="189">
          <cell r="D189">
            <v>37761</v>
          </cell>
          <cell r="E189">
            <v>1.4967429999999999</v>
          </cell>
          <cell r="F189" t="str">
            <v>Terça-Feira</v>
          </cell>
          <cell r="G189">
            <v>2</v>
          </cell>
        </row>
        <row r="190">
          <cell r="D190">
            <v>37760</v>
          </cell>
          <cell r="E190">
            <v>1.4964390000000001</v>
          </cell>
          <cell r="F190" t="str">
            <v>Segunda-Feria</v>
          </cell>
          <cell r="G190">
            <v>1</v>
          </cell>
        </row>
        <row r="191">
          <cell r="D191">
            <v>37759</v>
          </cell>
          <cell r="E191">
            <v>1.496135</v>
          </cell>
          <cell r="F191" t="str">
            <v>Domingo</v>
          </cell>
          <cell r="G191">
            <v>7</v>
          </cell>
        </row>
        <row r="192">
          <cell r="D192">
            <v>37758</v>
          </cell>
          <cell r="E192">
            <v>1.4958309999999999</v>
          </cell>
          <cell r="F192" t="str">
            <v>Sábado</v>
          </cell>
          <cell r="G192">
            <v>6</v>
          </cell>
        </row>
        <row r="193">
          <cell r="D193">
            <v>37757</v>
          </cell>
          <cell r="E193">
            <v>1.4955270000000001</v>
          </cell>
          <cell r="F193" t="str">
            <v>Sexta-feira</v>
          </cell>
          <cell r="G193">
            <v>5</v>
          </cell>
        </row>
        <row r="194">
          <cell r="D194">
            <v>37756</v>
          </cell>
          <cell r="E194">
            <v>1.495223</v>
          </cell>
          <cell r="F194" t="str">
            <v>Quinta-feira</v>
          </cell>
          <cell r="G194">
            <v>4</v>
          </cell>
        </row>
        <row r="195">
          <cell r="D195">
            <v>37755</v>
          </cell>
          <cell r="E195">
            <v>1.4949190000000001</v>
          </cell>
          <cell r="F195" t="str">
            <v>Quarta-Feira</v>
          </cell>
          <cell r="G195">
            <v>3</v>
          </cell>
        </row>
        <row r="196">
          <cell r="D196">
            <v>37754</v>
          </cell>
          <cell r="E196">
            <v>1.494615</v>
          </cell>
          <cell r="F196" t="str">
            <v>Terça-Feira</v>
          </cell>
          <cell r="G196">
            <v>2</v>
          </cell>
        </row>
        <row r="197">
          <cell r="D197">
            <v>37753</v>
          </cell>
          <cell r="E197">
            <v>1.4943109999999999</v>
          </cell>
          <cell r="F197" t="str">
            <v>Segunda-Feria</v>
          </cell>
          <cell r="G197">
            <v>1</v>
          </cell>
        </row>
        <row r="198">
          <cell r="D198">
            <v>37752</v>
          </cell>
          <cell r="E198">
            <v>1.4940070000000001</v>
          </cell>
          <cell r="F198" t="str">
            <v>Domingo</v>
          </cell>
          <cell r="G198">
            <v>7</v>
          </cell>
        </row>
        <row r="199">
          <cell r="D199">
            <v>37751</v>
          </cell>
          <cell r="E199">
            <v>1.493703</v>
          </cell>
          <cell r="F199" t="str">
            <v>Sábado</v>
          </cell>
          <cell r="G199">
            <v>6</v>
          </cell>
        </row>
        <row r="200">
          <cell r="D200">
            <v>37750</v>
          </cell>
          <cell r="E200">
            <v>1.4933989999999999</v>
          </cell>
          <cell r="F200" t="str">
            <v>Sexta-feira</v>
          </cell>
          <cell r="G200">
            <v>5</v>
          </cell>
        </row>
        <row r="201">
          <cell r="D201">
            <v>37749</v>
          </cell>
          <cell r="E201">
            <v>1.4930950000000001</v>
          </cell>
          <cell r="F201" t="str">
            <v>Quinta-feira</v>
          </cell>
          <cell r="G201">
            <v>4</v>
          </cell>
        </row>
        <row r="202">
          <cell r="D202">
            <v>37748</v>
          </cell>
          <cell r="E202">
            <v>1.492791</v>
          </cell>
          <cell r="F202" t="str">
            <v>Quarta-Feira</v>
          </cell>
          <cell r="G202">
            <v>3</v>
          </cell>
        </row>
        <row r="203">
          <cell r="D203">
            <v>37747</v>
          </cell>
          <cell r="E203">
            <v>1.492488</v>
          </cell>
          <cell r="F203" t="str">
            <v>Terça-Feira</v>
          </cell>
          <cell r="G203">
            <v>2</v>
          </cell>
        </row>
        <row r="204">
          <cell r="D204">
            <v>37746</v>
          </cell>
          <cell r="E204">
            <v>1.4921850000000001</v>
          </cell>
          <cell r="F204" t="str">
            <v>Segunda-Feria</v>
          </cell>
          <cell r="G204">
            <v>1</v>
          </cell>
        </row>
        <row r="205">
          <cell r="D205">
            <v>37745</v>
          </cell>
          <cell r="E205">
            <v>1.4918819999999999</v>
          </cell>
          <cell r="F205" t="str">
            <v>Domingo</v>
          </cell>
          <cell r="G205">
            <v>7</v>
          </cell>
        </row>
        <row r="206">
          <cell r="D206">
            <v>37744</v>
          </cell>
          <cell r="E206">
            <v>1.491579</v>
          </cell>
          <cell r="F206" t="str">
            <v>Sábado</v>
          </cell>
          <cell r="G206">
            <v>6</v>
          </cell>
        </row>
        <row r="207">
          <cell r="D207">
            <v>37743</v>
          </cell>
          <cell r="E207">
            <v>1.491276</v>
          </cell>
          <cell r="F207" t="str">
            <v>Sexta-feira</v>
          </cell>
          <cell r="G207">
            <v>5</v>
          </cell>
        </row>
        <row r="208">
          <cell r="D208">
            <v>37742</v>
          </cell>
          <cell r="E208">
            <v>1.4909730000000001</v>
          </cell>
          <cell r="F208" t="str">
            <v>Quinta-feira</v>
          </cell>
          <cell r="G208">
            <v>4</v>
          </cell>
        </row>
        <row r="209">
          <cell r="D209">
            <v>37741</v>
          </cell>
          <cell r="E209">
            <v>1.4906699999999999</v>
          </cell>
          <cell r="F209" t="str">
            <v>Quarta-Feira</v>
          </cell>
          <cell r="G209">
            <v>3</v>
          </cell>
        </row>
        <row r="210">
          <cell r="D210">
            <v>37740</v>
          </cell>
          <cell r="E210">
            <v>1.490367</v>
          </cell>
          <cell r="F210" t="str">
            <v>Terça-Feira</v>
          </cell>
          <cell r="G210">
            <v>2</v>
          </cell>
        </row>
        <row r="211">
          <cell r="D211">
            <v>37739</v>
          </cell>
          <cell r="E211">
            <v>1.4900640000000001</v>
          </cell>
          <cell r="F211" t="str">
            <v>Segunda-Feria</v>
          </cell>
          <cell r="G211">
            <v>1</v>
          </cell>
        </row>
        <row r="212">
          <cell r="D212">
            <v>37738</v>
          </cell>
          <cell r="E212">
            <v>1.4897609999999999</v>
          </cell>
          <cell r="F212" t="str">
            <v>Domingo</v>
          </cell>
          <cell r="G212">
            <v>7</v>
          </cell>
        </row>
        <row r="213">
          <cell r="D213">
            <v>37737</v>
          </cell>
          <cell r="E213">
            <v>1.4894579999999999</v>
          </cell>
          <cell r="F213" t="str">
            <v>Sábado</v>
          </cell>
          <cell r="G213">
            <v>6</v>
          </cell>
        </row>
        <row r="214">
          <cell r="D214">
            <v>37736</v>
          </cell>
          <cell r="E214">
            <v>1.489155</v>
          </cell>
          <cell r="F214" t="str">
            <v>Sexta-feira</v>
          </cell>
          <cell r="G214">
            <v>5</v>
          </cell>
        </row>
        <row r="215">
          <cell r="D215">
            <v>37735</v>
          </cell>
          <cell r="E215">
            <v>1.4888520000000001</v>
          </cell>
          <cell r="F215" t="str">
            <v>Quinta-feira</v>
          </cell>
          <cell r="G215">
            <v>4</v>
          </cell>
        </row>
        <row r="216">
          <cell r="D216">
            <v>37734</v>
          </cell>
          <cell r="E216">
            <v>1.4885489999999999</v>
          </cell>
          <cell r="F216" t="str">
            <v>Quarta-Feira</v>
          </cell>
          <cell r="G216">
            <v>3</v>
          </cell>
        </row>
        <row r="217">
          <cell r="D217">
            <v>37733</v>
          </cell>
          <cell r="E217">
            <v>1.488246</v>
          </cell>
          <cell r="F217" t="str">
            <v>Terça-Feira</v>
          </cell>
          <cell r="G217">
            <v>2</v>
          </cell>
        </row>
        <row r="218">
          <cell r="D218">
            <v>37732</v>
          </cell>
          <cell r="E218">
            <v>1.487943</v>
          </cell>
          <cell r="F218" t="str">
            <v>Segunda-Feria</v>
          </cell>
          <cell r="G218">
            <v>1</v>
          </cell>
        </row>
        <row r="219">
          <cell r="D219">
            <v>37731</v>
          </cell>
          <cell r="E219">
            <v>1.4876400000000001</v>
          </cell>
          <cell r="F219" t="str">
            <v>Domingo</v>
          </cell>
          <cell r="G219">
            <v>7</v>
          </cell>
        </row>
        <row r="220">
          <cell r="D220">
            <v>37730</v>
          </cell>
          <cell r="E220">
            <v>1.487338</v>
          </cell>
          <cell r="F220" t="str">
            <v>Sábado</v>
          </cell>
          <cell r="G220">
            <v>6</v>
          </cell>
        </row>
        <row r="221">
          <cell r="D221">
            <v>37729</v>
          </cell>
          <cell r="E221">
            <v>1.487036</v>
          </cell>
          <cell r="F221" t="str">
            <v>Sexta-feira</v>
          </cell>
          <cell r="G221">
            <v>5</v>
          </cell>
        </row>
        <row r="222">
          <cell r="D222">
            <v>37728</v>
          </cell>
          <cell r="E222">
            <v>1.486734</v>
          </cell>
          <cell r="F222" t="str">
            <v>Quinta-feira</v>
          </cell>
          <cell r="G222">
            <v>4</v>
          </cell>
        </row>
        <row r="223">
          <cell r="D223">
            <v>37727</v>
          </cell>
          <cell r="E223">
            <v>1.486432</v>
          </cell>
          <cell r="F223" t="str">
            <v>Quarta-Feira</v>
          </cell>
          <cell r="G223">
            <v>3</v>
          </cell>
        </row>
        <row r="224">
          <cell r="D224">
            <v>37726</v>
          </cell>
          <cell r="E224">
            <v>1.48613</v>
          </cell>
          <cell r="F224" t="str">
            <v>Terça-Feira</v>
          </cell>
          <cell r="G224">
            <v>2</v>
          </cell>
        </row>
        <row r="225">
          <cell r="D225">
            <v>37725</v>
          </cell>
          <cell r="E225">
            <v>1.4858279999999999</v>
          </cell>
          <cell r="F225" t="str">
            <v>Segunda-Feria</v>
          </cell>
          <cell r="G225">
            <v>1</v>
          </cell>
        </row>
        <row r="226">
          <cell r="D226">
            <v>37724</v>
          </cell>
          <cell r="E226">
            <v>1.4855259999999999</v>
          </cell>
          <cell r="F226" t="str">
            <v>Domingo</v>
          </cell>
          <cell r="G226">
            <v>7</v>
          </cell>
        </row>
        <row r="227">
          <cell r="D227">
            <v>37723</v>
          </cell>
          <cell r="E227">
            <v>1.4852240000000001</v>
          </cell>
          <cell r="F227" t="str">
            <v>Sábado</v>
          </cell>
          <cell r="G227">
            <v>6</v>
          </cell>
        </row>
        <row r="228">
          <cell r="D228">
            <v>37722</v>
          </cell>
          <cell r="E228">
            <v>1.4849220000000001</v>
          </cell>
          <cell r="F228" t="str">
            <v>Sexta-feira</v>
          </cell>
          <cell r="G228">
            <v>5</v>
          </cell>
        </row>
        <row r="229">
          <cell r="D229">
            <v>37721</v>
          </cell>
          <cell r="E229">
            <v>1.4846200000000001</v>
          </cell>
          <cell r="F229" t="str">
            <v>Quinta-feira</v>
          </cell>
          <cell r="G229">
            <v>4</v>
          </cell>
        </row>
        <row r="230">
          <cell r="D230">
            <v>37720</v>
          </cell>
          <cell r="E230">
            <v>1.484318</v>
          </cell>
          <cell r="F230" t="str">
            <v>Quarta-Feira</v>
          </cell>
          <cell r="G230">
            <v>3</v>
          </cell>
        </row>
        <row r="231">
          <cell r="D231">
            <v>37719</v>
          </cell>
          <cell r="E231">
            <v>1.484016</v>
          </cell>
          <cell r="F231" t="str">
            <v>Terça-Feira</v>
          </cell>
          <cell r="G231">
            <v>2</v>
          </cell>
        </row>
        <row r="232">
          <cell r="D232">
            <v>37718</v>
          </cell>
          <cell r="E232">
            <v>1.483714</v>
          </cell>
          <cell r="F232" t="str">
            <v>Segunda-Feria</v>
          </cell>
          <cell r="G232">
            <v>1</v>
          </cell>
        </row>
        <row r="233">
          <cell r="D233">
            <v>37717</v>
          </cell>
          <cell r="E233">
            <v>1.483412</v>
          </cell>
          <cell r="F233" t="str">
            <v>Domingo</v>
          </cell>
          <cell r="G233">
            <v>7</v>
          </cell>
        </row>
        <row r="234">
          <cell r="D234">
            <v>37716</v>
          </cell>
          <cell r="E234">
            <v>1.4831099999999999</v>
          </cell>
          <cell r="F234" t="str">
            <v>Sábado</v>
          </cell>
          <cell r="G234">
            <v>6</v>
          </cell>
        </row>
        <row r="235">
          <cell r="D235">
            <v>37715</v>
          </cell>
          <cell r="E235">
            <v>1.4828079999999999</v>
          </cell>
          <cell r="F235" t="str">
            <v>Sexta-feira</v>
          </cell>
          <cell r="G235">
            <v>5</v>
          </cell>
        </row>
        <row r="236">
          <cell r="D236">
            <v>37714</v>
          </cell>
          <cell r="E236">
            <v>1.482507</v>
          </cell>
          <cell r="F236" t="str">
            <v>Quinta-feira</v>
          </cell>
          <cell r="G236">
            <v>4</v>
          </cell>
        </row>
        <row r="237">
          <cell r="D237">
            <v>37713</v>
          </cell>
          <cell r="E237">
            <v>1.4822059999999999</v>
          </cell>
          <cell r="F237" t="str">
            <v>Quarta-Feira</v>
          </cell>
          <cell r="G237">
            <v>3</v>
          </cell>
        </row>
        <row r="238">
          <cell r="D238">
            <v>37712</v>
          </cell>
          <cell r="E238">
            <v>1.481905</v>
          </cell>
          <cell r="F238" t="str">
            <v>Terça-Feira</v>
          </cell>
          <cell r="G238">
            <v>2</v>
          </cell>
        </row>
        <row r="239">
          <cell r="D239">
            <v>37711</v>
          </cell>
          <cell r="E239">
            <v>1.4816039999999999</v>
          </cell>
          <cell r="F239" t="str">
            <v>Segunda-Feria</v>
          </cell>
          <cell r="G239">
            <v>1</v>
          </cell>
        </row>
        <row r="240">
          <cell r="D240">
            <v>37710</v>
          </cell>
          <cell r="E240">
            <v>1.481303</v>
          </cell>
          <cell r="F240" t="str">
            <v>Domingo</v>
          </cell>
          <cell r="G240">
            <v>7</v>
          </cell>
        </row>
        <row r="241">
          <cell r="D241">
            <v>37709</v>
          </cell>
          <cell r="E241">
            <v>1.4810019999999999</v>
          </cell>
          <cell r="F241" t="str">
            <v>Sábado</v>
          </cell>
          <cell r="G241">
            <v>6</v>
          </cell>
        </row>
        <row r="242">
          <cell r="D242">
            <v>37708</v>
          </cell>
          <cell r="E242">
            <v>1.480701</v>
          </cell>
          <cell r="F242" t="str">
            <v>Sexta-feira</v>
          </cell>
          <cell r="G242">
            <v>5</v>
          </cell>
        </row>
        <row r="243">
          <cell r="D243">
            <v>37707</v>
          </cell>
          <cell r="E243">
            <v>1.4803999999999999</v>
          </cell>
          <cell r="F243" t="str">
            <v>Quinta-feira</v>
          </cell>
          <cell r="G243">
            <v>4</v>
          </cell>
        </row>
        <row r="244">
          <cell r="D244">
            <v>37706</v>
          </cell>
          <cell r="E244">
            <v>1.4800990000000001</v>
          </cell>
          <cell r="F244" t="str">
            <v>Quarta-Feira</v>
          </cell>
          <cell r="G244">
            <v>3</v>
          </cell>
        </row>
        <row r="245">
          <cell r="D245">
            <v>37705</v>
          </cell>
          <cell r="E245">
            <v>1.4797979999999999</v>
          </cell>
          <cell r="F245" t="str">
            <v>Terça-Feira</v>
          </cell>
          <cell r="G245">
            <v>2</v>
          </cell>
        </row>
        <row r="246">
          <cell r="D246">
            <v>37704</v>
          </cell>
          <cell r="E246">
            <v>1.4794970000000001</v>
          </cell>
          <cell r="F246" t="str">
            <v>Segunda-Feria</v>
          </cell>
          <cell r="G246">
            <v>1</v>
          </cell>
        </row>
        <row r="247">
          <cell r="D247">
            <v>37703</v>
          </cell>
          <cell r="E247">
            <v>1.479196</v>
          </cell>
          <cell r="F247" t="str">
            <v>Domingo</v>
          </cell>
          <cell r="G247">
            <v>7</v>
          </cell>
        </row>
        <row r="248">
          <cell r="D248">
            <v>37702</v>
          </cell>
          <cell r="E248">
            <v>1.4788950000000001</v>
          </cell>
          <cell r="F248" t="str">
            <v>Sábado</v>
          </cell>
          <cell r="G248">
            <v>6</v>
          </cell>
        </row>
        <row r="249">
          <cell r="D249">
            <v>37701</v>
          </cell>
          <cell r="E249">
            <v>1.478594</v>
          </cell>
          <cell r="F249" t="str">
            <v>Sexta-feira</v>
          </cell>
          <cell r="G249">
            <v>5</v>
          </cell>
        </row>
        <row r="250">
          <cell r="D250">
            <v>37700</v>
          </cell>
          <cell r="E250">
            <v>1.4782930000000001</v>
          </cell>
          <cell r="F250" t="str">
            <v>Quinta-feira</v>
          </cell>
          <cell r="G250">
            <v>4</v>
          </cell>
        </row>
        <row r="251">
          <cell r="D251">
            <v>37699</v>
          </cell>
          <cell r="E251">
            <v>1.477992</v>
          </cell>
          <cell r="F251" t="str">
            <v>Quarta-Feira</v>
          </cell>
          <cell r="G251">
            <v>3</v>
          </cell>
        </row>
        <row r="252">
          <cell r="D252">
            <v>37698</v>
          </cell>
          <cell r="E252">
            <v>1.477692</v>
          </cell>
          <cell r="F252" t="str">
            <v>Terça-Feira</v>
          </cell>
          <cell r="G252">
            <v>2</v>
          </cell>
        </row>
        <row r="253">
          <cell r="D253">
            <v>37697</v>
          </cell>
          <cell r="E253">
            <v>1.477392</v>
          </cell>
          <cell r="F253" t="str">
            <v>Segunda-Feria</v>
          </cell>
          <cell r="G253">
            <v>1</v>
          </cell>
        </row>
        <row r="254">
          <cell r="D254">
            <v>37696</v>
          </cell>
          <cell r="E254">
            <v>1.4770920000000001</v>
          </cell>
          <cell r="F254" t="str">
            <v>Domingo</v>
          </cell>
          <cell r="G254">
            <v>7</v>
          </cell>
        </row>
        <row r="255">
          <cell r="D255">
            <v>37695</v>
          </cell>
          <cell r="E255">
            <v>1.4767920000000001</v>
          </cell>
          <cell r="F255" t="str">
            <v>Sábado</v>
          </cell>
          <cell r="G255">
            <v>6</v>
          </cell>
        </row>
        <row r="256">
          <cell r="D256">
            <v>37694</v>
          </cell>
          <cell r="E256">
            <v>1.4764919999999999</v>
          </cell>
          <cell r="F256" t="str">
            <v>Sexta-feira</v>
          </cell>
          <cell r="G256">
            <v>5</v>
          </cell>
        </row>
        <row r="257">
          <cell r="D257">
            <v>37693</v>
          </cell>
          <cell r="E257">
            <v>1.4761919999999999</v>
          </cell>
          <cell r="F257" t="str">
            <v>Quinta-feira</v>
          </cell>
          <cell r="G257">
            <v>4</v>
          </cell>
        </row>
        <row r="258">
          <cell r="D258">
            <v>37692</v>
          </cell>
          <cell r="E258">
            <v>1.475892</v>
          </cell>
          <cell r="F258" t="str">
            <v>Quarta-Feira</v>
          </cell>
          <cell r="G258">
            <v>3</v>
          </cell>
        </row>
        <row r="259">
          <cell r="D259">
            <v>37691</v>
          </cell>
          <cell r="E259">
            <v>1.475592</v>
          </cell>
          <cell r="F259" t="str">
            <v>Terça-Feira</v>
          </cell>
          <cell r="G259">
            <v>2</v>
          </cell>
        </row>
        <row r="260">
          <cell r="D260">
            <v>37690</v>
          </cell>
          <cell r="E260">
            <v>1.475292</v>
          </cell>
          <cell r="F260" t="str">
            <v>Segunda-Feria</v>
          </cell>
          <cell r="G260">
            <v>1</v>
          </cell>
        </row>
        <row r="261">
          <cell r="D261">
            <v>37689</v>
          </cell>
          <cell r="E261">
            <v>1.4749920000000001</v>
          </cell>
          <cell r="F261" t="str">
            <v>Domingo</v>
          </cell>
          <cell r="G261">
            <v>7</v>
          </cell>
        </row>
        <row r="262">
          <cell r="D262">
            <v>37688</v>
          </cell>
          <cell r="E262">
            <v>1.4746919999999999</v>
          </cell>
          <cell r="F262" t="str">
            <v>Sábado</v>
          </cell>
          <cell r="G262">
            <v>6</v>
          </cell>
        </row>
        <row r="263">
          <cell r="D263">
            <v>37687</v>
          </cell>
          <cell r="E263">
            <v>1.4743919999999999</v>
          </cell>
          <cell r="F263" t="str">
            <v>Sexta-feira</v>
          </cell>
          <cell r="G263">
            <v>5</v>
          </cell>
        </row>
        <row r="264">
          <cell r="D264">
            <v>37686</v>
          </cell>
          <cell r="E264">
            <v>1.474092</v>
          </cell>
          <cell r="F264" t="str">
            <v>Quinta-feira</v>
          </cell>
          <cell r="G264">
            <v>4</v>
          </cell>
        </row>
        <row r="265">
          <cell r="D265">
            <v>37685</v>
          </cell>
          <cell r="E265">
            <v>1.473792</v>
          </cell>
          <cell r="F265" t="str">
            <v>Quarta-Feira</v>
          </cell>
          <cell r="G265">
            <v>3</v>
          </cell>
        </row>
        <row r="266">
          <cell r="D266">
            <v>37684</v>
          </cell>
          <cell r="E266">
            <v>1.473492</v>
          </cell>
          <cell r="F266" t="str">
            <v>Terça-Feira</v>
          </cell>
          <cell r="G266">
            <v>2</v>
          </cell>
        </row>
        <row r="267">
          <cell r="D267">
            <v>37683</v>
          </cell>
          <cell r="E267">
            <v>1.4731920000000001</v>
          </cell>
          <cell r="F267" t="str">
            <v>Segunda-Feria</v>
          </cell>
          <cell r="G267">
            <v>1</v>
          </cell>
        </row>
        <row r="268">
          <cell r="D268">
            <v>37682</v>
          </cell>
          <cell r="E268">
            <v>1.4728920000000001</v>
          </cell>
          <cell r="F268" t="str">
            <v>Domingo</v>
          </cell>
          <cell r="G268">
            <v>7</v>
          </cell>
        </row>
        <row r="269">
          <cell r="D269">
            <v>37681</v>
          </cell>
          <cell r="E269">
            <v>1.472593</v>
          </cell>
          <cell r="F269" t="str">
            <v>Sábado</v>
          </cell>
          <cell r="G269">
            <v>6</v>
          </cell>
        </row>
        <row r="270">
          <cell r="D270">
            <v>37680</v>
          </cell>
          <cell r="E270">
            <v>1.472294</v>
          </cell>
          <cell r="F270" t="str">
            <v>Sexta-feira</v>
          </cell>
          <cell r="G270">
            <v>5</v>
          </cell>
        </row>
        <row r="271">
          <cell r="D271">
            <v>37679</v>
          </cell>
          <cell r="E271">
            <v>1.4719949999999999</v>
          </cell>
          <cell r="F271" t="str">
            <v>Quinta-feira</v>
          </cell>
          <cell r="G271">
            <v>4</v>
          </cell>
        </row>
        <row r="272">
          <cell r="D272">
            <v>37678</v>
          </cell>
          <cell r="E272">
            <v>1.4716959999999999</v>
          </cell>
          <cell r="F272" t="str">
            <v>Quarta-Feira</v>
          </cell>
          <cell r="G272">
            <v>3</v>
          </cell>
        </row>
        <row r="273">
          <cell r="D273">
            <v>37677</v>
          </cell>
          <cell r="E273">
            <v>1.4713970000000001</v>
          </cell>
          <cell r="F273" t="str">
            <v>Terça-Feira</v>
          </cell>
          <cell r="G273">
            <v>2</v>
          </cell>
        </row>
        <row r="274">
          <cell r="D274">
            <v>37676</v>
          </cell>
          <cell r="E274">
            <v>1.471098</v>
          </cell>
          <cell r="F274" t="str">
            <v>Segunda-Feria</v>
          </cell>
          <cell r="G274">
            <v>1</v>
          </cell>
        </row>
        <row r="275">
          <cell r="D275">
            <v>37675</v>
          </cell>
          <cell r="E275">
            <v>1.470799</v>
          </cell>
          <cell r="F275" t="str">
            <v>Domingo</v>
          </cell>
          <cell r="G275">
            <v>7</v>
          </cell>
        </row>
        <row r="276">
          <cell r="D276">
            <v>37674</v>
          </cell>
          <cell r="E276">
            <v>1.4704999999999999</v>
          </cell>
          <cell r="F276" t="str">
            <v>Sábado</v>
          </cell>
          <cell r="G276">
            <v>6</v>
          </cell>
        </row>
        <row r="277">
          <cell r="D277">
            <v>37673</v>
          </cell>
          <cell r="E277">
            <v>1.4702010000000001</v>
          </cell>
          <cell r="F277" t="str">
            <v>Sexta-feira</v>
          </cell>
          <cell r="G277">
            <v>5</v>
          </cell>
        </row>
        <row r="278">
          <cell r="D278">
            <v>37672</v>
          </cell>
          <cell r="E278">
            <v>1.469902</v>
          </cell>
          <cell r="F278" t="str">
            <v>Quinta-feira</v>
          </cell>
          <cell r="G278">
            <v>4</v>
          </cell>
        </row>
        <row r="279">
          <cell r="D279">
            <v>37671</v>
          </cell>
          <cell r="E279">
            <v>1.469603</v>
          </cell>
          <cell r="F279" t="str">
            <v>Quarta-Feira</v>
          </cell>
          <cell r="G279">
            <v>3</v>
          </cell>
        </row>
        <row r="280">
          <cell r="D280">
            <v>37670</v>
          </cell>
          <cell r="E280">
            <v>1.469325</v>
          </cell>
          <cell r="F280" t="str">
            <v>Terça-Feira</v>
          </cell>
          <cell r="G280">
            <v>2</v>
          </cell>
        </row>
        <row r="281">
          <cell r="D281">
            <v>37669</v>
          </cell>
          <cell r="E281">
            <v>1.469047</v>
          </cell>
          <cell r="F281" t="str">
            <v>Segunda-Feria</v>
          </cell>
          <cell r="G281">
            <v>1</v>
          </cell>
        </row>
        <row r="282">
          <cell r="D282">
            <v>37668</v>
          </cell>
          <cell r="E282">
            <v>1.468769</v>
          </cell>
          <cell r="F282" t="str">
            <v>Domingo</v>
          </cell>
          <cell r="G282">
            <v>7</v>
          </cell>
        </row>
        <row r="283">
          <cell r="D283">
            <v>37667</v>
          </cell>
          <cell r="E283">
            <v>1.468491</v>
          </cell>
          <cell r="F283" t="str">
            <v>Sábado</v>
          </cell>
          <cell r="G283">
            <v>6</v>
          </cell>
        </row>
        <row r="284">
          <cell r="D284">
            <v>37666</v>
          </cell>
          <cell r="E284">
            <v>1.468213</v>
          </cell>
          <cell r="F284" t="str">
            <v>Sexta-feira</v>
          </cell>
          <cell r="G284">
            <v>5</v>
          </cell>
        </row>
        <row r="285">
          <cell r="D285">
            <v>37665</v>
          </cell>
          <cell r="E285">
            <v>1.467935</v>
          </cell>
          <cell r="F285" t="str">
            <v>Quinta-feira</v>
          </cell>
          <cell r="G285">
            <v>4</v>
          </cell>
        </row>
        <row r="286">
          <cell r="D286">
            <v>37664</v>
          </cell>
          <cell r="E286">
            <v>1.467657</v>
          </cell>
          <cell r="F286" t="str">
            <v>Quarta-Feira</v>
          </cell>
          <cell r="G286">
            <v>3</v>
          </cell>
        </row>
        <row r="287">
          <cell r="D287">
            <v>37663</v>
          </cell>
          <cell r="E287">
            <v>1.467379</v>
          </cell>
          <cell r="F287" t="str">
            <v>Terça-Feira</v>
          </cell>
          <cell r="G287">
            <v>2</v>
          </cell>
        </row>
        <row r="288">
          <cell r="D288">
            <v>37662</v>
          </cell>
          <cell r="E288">
            <v>1.467101</v>
          </cell>
          <cell r="F288" t="str">
            <v>Segunda-Feria</v>
          </cell>
          <cell r="G288">
            <v>1</v>
          </cell>
        </row>
        <row r="289">
          <cell r="D289">
            <v>37661</v>
          </cell>
          <cell r="E289">
            <v>1.466823</v>
          </cell>
          <cell r="F289" t="str">
            <v>Domingo</v>
          </cell>
          <cell r="G289">
            <v>7</v>
          </cell>
        </row>
        <row r="290">
          <cell r="D290">
            <v>37660</v>
          </cell>
          <cell r="E290">
            <v>1.466545</v>
          </cell>
          <cell r="F290" t="str">
            <v>Sábado</v>
          </cell>
          <cell r="G290">
            <v>6</v>
          </cell>
        </row>
        <row r="291">
          <cell r="D291">
            <v>37659</v>
          </cell>
          <cell r="E291">
            <v>1.466267</v>
          </cell>
          <cell r="F291" t="str">
            <v>Sexta-feira</v>
          </cell>
          <cell r="G291">
            <v>5</v>
          </cell>
        </row>
        <row r="292">
          <cell r="D292">
            <v>37658</v>
          </cell>
          <cell r="E292">
            <v>1.465989</v>
          </cell>
          <cell r="F292" t="str">
            <v>Quinta-feira</v>
          </cell>
          <cell r="G292">
            <v>4</v>
          </cell>
        </row>
        <row r="293">
          <cell r="D293">
            <v>37657</v>
          </cell>
          <cell r="E293">
            <v>1.465711</v>
          </cell>
          <cell r="F293" t="str">
            <v>Quarta-Feira</v>
          </cell>
          <cell r="G293">
            <v>3</v>
          </cell>
        </row>
        <row r="294">
          <cell r="D294">
            <v>37656</v>
          </cell>
          <cell r="E294">
            <v>1.465433</v>
          </cell>
          <cell r="F294" t="str">
            <v>Terça-Feira</v>
          </cell>
          <cell r="G294">
            <v>2</v>
          </cell>
        </row>
        <row r="295">
          <cell r="D295">
            <v>37655</v>
          </cell>
          <cell r="E295">
            <v>1.465155</v>
          </cell>
          <cell r="F295" t="str">
            <v>Segunda-Feria</v>
          </cell>
          <cell r="G295">
            <v>1</v>
          </cell>
        </row>
        <row r="296">
          <cell r="D296">
            <v>37654</v>
          </cell>
          <cell r="E296">
            <v>1.4648779999999999</v>
          </cell>
          <cell r="F296" t="str">
            <v>Domingo</v>
          </cell>
          <cell r="G296">
            <v>7</v>
          </cell>
        </row>
        <row r="297">
          <cell r="D297">
            <v>37653</v>
          </cell>
          <cell r="E297">
            <v>1.464601</v>
          </cell>
          <cell r="F297" t="str">
            <v>Sábado</v>
          </cell>
          <cell r="G297">
            <v>6</v>
          </cell>
        </row>
        <row r="298">
          <cell r="D298">
            <v>37652</v>
          </cell>
          <cell r="E298">
            <v>1.464324</v>
          </cell>
          <cell r="F298" t="str">
            <v>Sexta-feira</v>
          </cell>
          <cell r="G298">
            <v>5</v>
          </cell>
        </row>
        <row r="299">
          <cell r="D299">
            <v>37651</v>
          </cell>
          <cell r="E299">
            <v>1.4640470000000001</v>
          </cell>
          <cell r="F299" t="str">
            <v>Quinta-feira</v>
          </cell>
          <cell r="G299">
            <v>4</v>
          </cell>
        </row>
        <row r="300">
          <cell r="D300">
            <v>37650</v>
          </cell>
          <cell r="E300">
            <v>1.46377</v>
          </cell>
          <cell r="F300" t="str">
            <v>Quarta-Feira</v>
          </cell>
          <cell r="G300">
            <v>3</v>
          </cell>
        </row>
        <row r="301">
          <cell r="D301">
            <v>37649</v>
          </cell>
          <cell r="E301">
            <v>1.4634929999999999</v>
          </cell>
          <cell r="F301" t="str">
            <v>Terça-Feira</v>
          </cell>
          <cell r="G301">
            <v>2</v>
          </cell>
        </row>
        <row r="302">
          <cell r="D302">
            <v>37648</v>
          </cell>
          <cell r="E302">
            <v>1.4632160000000001</v>
          </cell>
          <cell r="F302" t="str">
            <v>Segunda-Feria</v>
          </cell>
          <cell r="G302">
            <v>1</v>
          </cell>
        </row>
        <row r="303">
          <cell r="D303">
            <v>37647</v>
          </cell>
          <cell r="E303">
            <v>1.462939</v>
          </cell>
          <cell r="F303" t="str">
            <v>Domingo</v>
          </cell>
          <cell r="G303">
            <v>7</v>
          </cell>
        </row>
        <row r="304">
          <cell r="D304">
            <v>37646</v>
          </cell>
          <cell r="E304">
            <v>1.4626619999999999</v>
          </cell>
          <cell r="F304" t="str">
            <v>Sábado</v>
          </cell>
          <cell r="G304">
            <v>6</v>
          </cell>
        </row>
        <row r="305">
          <cell r="D305">
            <v>37645</v>
          </cell>
          <cell r="E305">
            <v>1.462385</v>
          </cell>
          <cell r="F305" t="str">
            <v>Sexta-feira</v>
          </cell>
          <cell r="G305">
            <v>5</v>
          </cell>
        </row>
        <row r="306">
          <cell r="D306">
            <v>37644</v>
          </cell>
          <cell r="E306">
            <v>1.462108</v>
          </cell>
          <cell r="F306" t="str">
            <v>Quinta-feira</v>
          </cell>
          <cell r="G306">
            <v>4</v>
          </cell>
        </row>
        <row r="307">
          <cell r="D307">
            <v>37643</v>
          </cell>
          <cell r="E307">
            <v>1.4618310000000001</v>
          </cell>
          <cell r="F307" t="str">
            <v>Quarta-Feira</v>
          </cell>
          <cell r="G307">
            <v>3</v>
          </cell>
        </row>
        <row r="308">
          <cell r="D308">
            <v>37642</v>
          </cell>
          <cell r="E308">
            <v>1.461554</v>
          </cell>
          <cell r="F308" t="str">
            <v>Terça-Feira</v>
          </cell>
          <cell r="G308">
            <v>2</v>
          </cell>
        </row>
        <row r="309">
          <cell r="D309">
            <v>37641</v>
          </cell>
          <cell r="E309">
            <v>1.4612769999999999</v>
          </cell>
          <cell r="F309" t="str">
            <v>Segunda-Feria</v>
          </cell>
          <cell r="G309">
            <v>1</v>
          </cell>
        </row>
        <row r="310">
          <cell r="D310">
            <v>37640</v>
          </cell>
          <cell r="E310">
            <v>1.4610000000000001</v>
          </cell>
          <cell r="F310" t="str">
            <v>Domingo</v>
          </cell>
          <cell r="G310">
            <v>7</v>
          </cell>
        </row>
        <row r="311">
          <cell r="D311">
            <v>37639</v>
          </cell>
          <cell r="E311">
            <v>1.460723</v>
          </cell>
          <cell r="F311" t="str">
            <v>Sábado</v>
          </cell>
          <cell r="G311">
            <v>6</v>
          </cell>
        </row>
        <row r="312">
          <cell r="D312">
            <v>37638</v>
          </cell>
          <cell r="E312">
            <v>1.4604459999999999</v>
          </cell>
          <cell r="F312" t="str">
            <v>Sexta-feira</v>
          </cell>
          <cell r="G312">
            <v>5</v>
          </cell>
        </row>
        <row r="313">
          <cell r="D313">
            <v>37637</v>
          </cell>
          <cell r="E313">
            <v>1.4601690000000001</v>
          </cell>
          <cell r="F313" t="str">
            <v>Quinta-feira</v>
          </cell>
          <cell r="G313">
            <v>4</v>
          </cell>
        </row>
        <row r="314">
          <cell r="D314">
            <v>37636</v>
          </cell>
          <cell r="E314">
            <v>1.459892</v>
          </cell>
          <cell r="F314" t="str">
            <v>Quarta-Feira</v>
          </cell>
          <cell r="G314">
            <v>3</v>
          </cell>
        </row>
        <row r="315">
          <cell r="D315">
            <v>37635</v>
          </cell>
          <cell r="E315">
            <v>1.459616</v>
          </cell>
          <cell r="F315" t="str">
            <v>Terça-Feira</v>
          </cell>
          <cell r="G315">
            <v>2</v>
          </cell>
        </row>
        <row r="316">
          <cell r="D316">
            <v>37634</v>
          </cell>
          <cell r="E316">
            <v>1.4593400000000001</v>
          </cell>
          <cell r="F316" t="str">
            <v>Segunda-Feria</v>
          </cell>
          <cell r="G316">
            <v>1</v>
          </cell>
        </row>
        <row r="317">
          <cell r="D317">
            <v>37633</v>
          </cell>
          <cell r="E317">
            <v>1.4590639999999999</v>
          </cell>
          <cell r="F317" t="str">
            <v>Domingo</v>
          </cell>
          <cell r="G317">
            <v>7</v>
          </cell>
        </row>
        <row r="318">
          <cell r="D318">
            <v>37632</v>
          </cell>
          <cell r="E318">
            <v>1.458788</v>
          </cell>
          <cell r="F318" t="str">
            <v>Sábado</v>
          </cell>
          <cell r="G318">
            <v>6</v>
          </cell>
        </row>
        <row r="319">
          <cell r="D319">
            <v>37631</v>
          </cell>
          <cell r="E319">
            <v>1.458512</v>
          </cell>
          <cell r="F319" t="str">
            <v>Sexta-feira</v>
          </cell>
          <cell r="G319">
            <v>5</v>
          </cell>
        </row>
        <row r="320">
          <cell r="D320">
            <v>37630</v>
          </cell>
          <cell r="E320">
            <v>1.4582360000000001</v>
          </cell>
          <cell r="F320" t="str">
            <v>Quinta-feira</v>
          </cell>
          <cell r="G320">
            <v>4</v>
          </cell>
        </row>
        <row r="321">
          <cell r="D321">
            <v>37629</v>
          </cell>
          <cell r="E321">
            <v>1.4579599999999999</v>
          </cell>
          <cell r="F321" t="str">
            <v>Quarta-Feira</v>
          </cell>
          <cell r="G321">
            <v>3</v>
          </cell>
        </row>
        <row r="322">
          <cell r="D322">
            <v>37628</v>
          </cell>
          <cell r="E322">
            <v>1.457684</v>
          </cell>
          <cell r="F322" t="str">
            <v>Terça-Feira</v>
          </cell>
          <cell r="G322">
            <v>2</v>
          </cell>
        </row>
        <row r="323">
          <cell r="D323">
            <v>37627</v>
          </cell>
          <cell r="E323">
            <v>1.457408</v>
          </cell>
          <cell r="F323" t="str">
            <v>Segunda-Feria</v>
          </cell>
          <cell r="G323">
            <v>1</v>
          </cell>
        </row>
        <row r="324">
          <cell r="D324">
            <v>37626</v>
          </cell>
          <cell r="E324">
            <v>1.4571320000000001</v>
          </cell>
          <cell r="F324" t="str">
            <v>Domingo</v>
          </cell>
          <cell r="G324">
            <v>7</v>
          </cell>
        </row>
        <row r="325">
          <cell r="D325">
            <v>37625</v>
          </cell>
          <cell r="E325">
            <v>1.4568559999999999</v>
          </cell>
          <cell r="F325" t="str">
            <v>Sábado</v>
          </cell>
          <cell r="G325">
            <v>6</v>
          </cell>
        </row>
        <row r="326">
          <cell r="D326">
            <v>37624</v>
          </cell>
          <cell r="E326">
            <v>1.45658</v>
          </cell>
          <cell r="F326" t="str">
            <v>Sexta-feira</v>
          </cell>
          <cell r="G326">
            <v>5</v>
          </cell>
        </row>
        <row r="327">
          <cell r="D327">
            <v>37623</v>
          </cell>
          <cell r="E327">
            <v>1.456304</v>
          </cell>
          <cell r="F327" t="str">
            <v>Quinta-feira</v>
          </cell>
          <cell r="G327">
            <v>4</v>
          </cell>
        </row>
        <row r="328">
          <cell r="D328">
            <v>37622</v>
          </cell>
          <cell r="E328">
            <v>1.4560280000000001</v>
          </cell>
          <cell r="F328" t="str">
            <v>Quarta-Feira</v>
          </cell>
          <cell r="G328">
            <v>3</v>
          </cell>
        </row>
        <row r="329">
          <cell r="D329">
            <v>37621</v>
          </cell>
          <cell r="E329">
            <v>1.4557519999999999</v>
          </cell>
          <cell r="F329" t="str">
            <v>Terça-Feira</v>
          </cell>
          <cell r="G329">
            <v>2</v>
          </cell>
        </row>
        <row r="330">
          <cell r="D330">
            <v>37620</v>
          </cell>
          <cell r="E330">
            <v>1.455476</v>
          </cell>
          <cell r="F330" t="str">
            <v>Segunda-Feria</v>
          </cell>
          <cell r="G330">
            <v>1</v>
          </cell>
        </row>
        <row r="331">
          <cell r="D331">
            <v>37619</v>
          </cell>
          <cell r="E331">
            <v>1.4552</v>
          </cell>
          <cell r="F331" t="str">
            <v>Domingo</v>
          </cell>
          <cell r="G331">
            <v>7</v>
          </cell>
        </row>
        <row r="332">
          <cell r="D332">
            <v>37618</v>
          </cell>
          <cell r="E332">
            <v>1.4549240000000001</v>
          </cell>
          <cell r="F332" t="str">
            <v>Sábado</v>
          </cell>
          <cell r="G332">
            <v>6</v>
          </cell>
        </row>
        <row r="333">
          <cell r="D333">
            <v>37617</v>
          </cell>
          <cell r="E333">
            <v>1.4546479999999999</v>
          </cell>
          <cell r="F333" t="str">
            <v>Sexta-feira</v>
          </cell>
          <cell r="G333">
            <v>5</v>
          </cell>
        </row>
        <row r="334">
          <cell r="D334">
            <v>37616</v>
          </cell>
          <cell r="E334">
            <v>1.4543729999999999</v>
          </cell>
          <cell r="F334" t="str">
            <v>Quinta-feira</v>
          </cell>
          <cell r="G334">
            <v>4</v>
          </cell>
        </row>
        <row r="335">
          <cell r="D335">
            <v>37615</v>
          </cell>
          <cell r="E335">
            <v>1.4540979999999999</v>
          </cell>
          <cell r="F335" t="str">
            <v>Quarta-Feira</v>
          </cell>
          <cell r="G335">
            <v>3</v>
          </cell>
        </row>
        <row r="336">
          <cell r="D336">
            <v>37614</v>
          </cell>
          <cell r="E336">
            <v>1.4538230000000001</v>
          </cell>
          <cell r="F336" t="str">
            <v>Terça-Feira</v>
          </cell>
          <cell r="G336">
            <v>2</v>
          </cell>
        </row>
        <row r="337">
          <cell r="D337">
            <v>37613</v>
          </cell>
          <cell r="E337">
            <v>1.4535480000000001</v>
          </cell>
          <cell r="F337" t="str">
            <v>Segunda-Feria</v>
          </cell>
          <cell r="G337">
            <v>1</v>
          </cell>
        </row>
        <row r="338">
          <cell r="D338">
            <v>37612</v>
          </cell>
          <cell r="E338">
            <v>1.453273</v>
          </cell>
          <cell r="F338" t="str">
            <v>Domingo</v>
          </cell>
          <cell r="G338">
            <v>7</v>
          </cell>
        </row>
        <row r="339">
          <cell r="D339">
            <v>37611</v>
          </cell>
          <cell r="E339">
            <v>1.452998</v>
          </cell>
          <cell r="F339" t="str">
            <v>Sábado</v>
          </cell>
          <cell r="G339">
            <v>6</v>
          </cell>
        </row>
        <row r="340">
          <cell r="D340">
            <v>37610</v>
          </cell>
          <cell r="E340">
            <v>1.452723</v>
          </cell>
          <cell r="F340" t="str">
            <v>Sexta-feira</v>
          </cell>
          <cell r="G340">
            <v>5</v>
          </cell>
        </row>
        <row r="341">
          <cell r="D341">
            <v>37609</v>
          </cell>
          <cell r="E341">
            <v>1.452448</v>
          </cell>
          <cell r="F341" t="str">
            <v>Quinta-feira</v>
          </cell>
          <cell r="G341">
            <v>4</v>
          </cell>
        </row>
        <row r="342">
          <cell r="D342">
            <v>37608</v>
          </cell>
          <cell r="E342">
            <v>1.4521729999999999</v>
          </cell>
          <cell r="F342" t="str">
            <v>Quarta-Feira</v>
          </cell>
          <cell r="G342">
            <v>3</v>
          </cell>
        </row>
        <row r="343">
          <cell r="D343">
            <v>37607</v>
          </cell>
          <cell r="E343">
            <v>1.4518979999999999</v>
          </cell>
          <cell r="F343" t="str">
            <v>Terça-Feira</v>
          </cell>
          <cell r="G343">
            <v>2</v>
          </cell>
        </row>
        <row r="344">
          <cell r="D344">
            <v>37606</v>
          </cell>
          <cell r="E344">
            <v>1.4516230000000001</v>
          </cell>
          <cell r="F344" t="str">
            <v>Segunda-Feria</v>
          </cell>
          <cell r="G344">
            <v>1</v>
          </cell>
        </row>
        <row r="345">
          <cell r="D345">
            <v>37605</v>
          </cell>
          <cell r="E345">
            <v>1.4513480000000001</v>
          </cell>
          <cell r="F345" t="str">
            <v>Domingo</v>
          </cell>
          <cell r="G345">
            <v>7</v>
          </cell>
        </row>
        <row r="346">
          <cell r="D346">
            <v>37604</v>
          </cell>
          <cell r="E346">
            <v>1.4510730000000001</v>
          </cell>
          <cell r="F346" t="str">
            <v>Sábado</v>
          </cell>
          <cell r="G346">
            <v>6</v>
          </cell>
        </row>
        <row r="347">
          <cell r="D347">
            <v>37603</v>
          </cell>
          <cell r="E347">
            <v>1.450798</v>
          </cell>
          <cell r="F347" t="str">
            <v>Sexta-feira</v>
          </cell>
          <cell r="G347">
            <v>5</v>
          </cell>
        </row>
        <row r="348">
          <cell r="D348">
            <v>37602</v>
          </cell>
          <cell r="E348">
            <v>1.450523</v>
          </cell>
          <cell r="F348" t="str">
            <v>Quinta-feira</v>
          </cell>
          <cell r="G348">
            <v>4</v>
          </cell>
        </row>
        <row r="349">
          <cell r="D349">
            <v>37601</v>
          </cell>
          <cell r="E349">
            <v>1.450248</v>
          </cell>
          <cell r="F349" t="str">
            <v>Quarta-Feira</v>
          </cell>
          <cell r="G349">
            <v>3</v>
          </cell>
        </row>
        <row r="350">
          <cell r="D350">
            <v>37600</v>
          </cell>
          <cell r="E350">
            <v>1.449973</v>
          </cell>
          <cell r="F350" t="str">
            <v>Terça-Feira</v>
          </cell>
          <cell r="G350">
            <v>2</v>
          </cell>
        </row>
        <row r="351">
          <cell r="D351">
            <v>37599</v>
          </cell>
          <cell r="E351">
            <v>1.4496979999999999</v>
          </cell>
          <cell r="F351" t="str">
            <v>Segunda-Feria</v>
          </cell>
          <cell r="G351">
            <v>1</v>
          </cell>
        </row>
        <row r="352">
          <cell r="D352">
            <v>37598</v>
          </cell>
          <cell r="E352">
            <v>1.4494229999999999</v>
          </cell>
          <cell r="F352" t="str">
            <v>Domingo</v>
          </cell>
          <cell r="G352">
            <v>7</v>
          </cell>
        </row>
        <row r="353">
          <cell r="D353">
            <v>37597</v>
          </cell>
          <cell r="E353">
            <v>1.4491480000000001</v>
          </cell>
          <cell r="F353" t="str">
            <v>Sábado</v>
          </cell>
          <cell r="G353">
            <v>6</v>
          </cell>
        </row>
        <row r="354">
          <cell r="D354">
            <v>37596</v>
          </cell>
          <cell r="E354">
            <v>1.448874</v>
          </cell>
          <cell r="F354" t="str">
            <v>Sexta-feira</v>
          </cell>
          <cell r="G354">
            <v>5</v>
          </cell>
        </row>
        <row r="355">
          <cell r="D355">
            <v>37595</v>
          </cell>
          <cell r="E355">
            <v>1.4486000000000001</v>
          </cell>
          <cell r="F355" t="str">
            <v>Quinta-feira</v>
          </cell>
          <cell r="G355">
            <v>4</v>
          </cell>
        </row>
        <row r="356">
          <cell r="D356">
            <v>37594</v>
          </cell>
          <cell r="E356">
            <v>1.448326</v>
          </cell>
          <cell r="F356" t="str">
            <v>Quarta-Feira</v>
          </cell>
          <cell r="G356">
            <v>3</v>
          </cell>
        </row>
        <row r="357">
          <cell r="D357">
            <v>37593</v>
          </cell>
          <cell r="E357">
            <v>1.4480519999999999</v>
          </cell>
          <cell r="F357" t="str">
            <v>Terça-Feira</v>
          </cell>
          <cell r="G357">
            <v>2</v>
          </cell>
        </row>
        <row r="358">
          <cell r="D358">
            <v>37592</v>
          </cell>
          <cell r="E358">
            <v>1.447778</v>
          </cell>
          <cell r="F358" t="str">
            <v>Segunda-Feria</v>
          </cell>
          <cell r="G358">
            <v>1</v>
          </cell>
        </row>
        <row r="359">
          <cell r="D359">
            <v>37591</v>
          </cell>
          <cell r="E359">
            <v>1.4475039999999999</v>
          </cell>
          <cell r="F359" t="str">
            <v>Domingo</v>
          </cell>
          <cell r="G359">
            <v>7</v>
          </cell>
        </row>
        <row r="360">
          <cell r="D360">
            <v>37590</v>
          </cell>
          <cell r="E360">
            <v>1.44723</v>
          </cell>
          <cell r="F360" t="str">
            <v>Sábado</v>
          </cell>
          <cell r="G360">
            <v>6</v>
          </cell>
        </row>
        <row r="361">
          <cell r="D361">
            <v>37589</v>
          </cell>
          <cell r="E361">
            <v>1.4469559999999999</v>
          </cell>
          <cell r="F361" t="str">
            <v>Sexta-feira</v>
          </cell>
          <cell r="G361">
            <v>5</v>
          </cell>
        </row>
        <row r="362">
          <cell r="D362">
            <v>37588</v>
          </cell>
          <cell r="E362">
            <v>1.446682</v>
          </cell>
          <cell r="F362" t="str">
            <v>Quinta-feira</v>
          </cell>
          <cell r="G362">
            <v>4</v>
          </cell>
        </row>
        <row r="363">
          <cell r="D363">
            <v>37587</v>
          </cell>
          <cell r="E363">
            <v>1.4464079999999999</v>
          </cell>
          <cell r="F363" t="str">
            <v>Quarta-Feira</v>
          </cell>
          <cell r="G363">
            <v>3</v>
          </cell>
        </row>
        <row r="364">
          <cell r="D364">
            <v>37586</v>
          </cell>
          <cell r="E364">
            <v>1.446134</v>
          </cell>
          <cell r="F364" t="str">
            <v>Terça-Feira</v>
          </cell>
          <cell r="G364">
            <v>2</v>
          </cell>
        </row>
        <row r="365">
          <cell r="D365">
            <v>37585</v>
          </cell>
          <cell r="E365">
            <v>1.4458599999999999</v>
          </cell>
          <cell r="F365" t="str">
            <v>Segunda-Feria</v>
          </cell>
          <cell r="G365">
            <v>1</v>
          </cell>
        </row>
        <row r="366">
          <cell r="D366">
            <v>37584</v>
          </cell>
          <cell r="E366">
            <v>1.445586</v>
          </cell>
          <cell r="F366" t="str">
            <v>Domingo</v>
          </cell>
          <cell r="G366">
            <v>7</v>
          </cell>
        </row>
        <row r="367">
          <cell r="D367">
            <v>37583</v>
          </cell>
          <cell r="E367">
            <v>1.4453119999999999</v>
          </cell>
          <cell r="F367" t="str">
            <v>Sábado</v>
          </cell>
          <cell r="G367">
            <v>6</v>
          </cell>
        </row>
        <row r="368">
          <cell r="D368">
            <v>37582</v>
          </cell>
          <cell r="E368">
            <v>1.445038</v>
          </cell>
          <cell r="F368" t="str">
            <v>Sexta-feira</v>
          </cell>
          <cell r="G368">
            <v>5</v>
          </cell>
        </row>
        <row r="369">
          <cell r="D369">
            <v>37581</v>
          </cell>
          <cell r="E369">
            <v>1.4447639999999999</v>
          </cell>
          <cell r="F369" t="str">
            <v>Quinta-feira</v>
          </cell>
          <cell r="G369">
            <v>4</v>
          </cell>
        </row>
        <row r="370">
          <cell r="D370">
            <v>37580</v>
          </cell>
          <cell r="E370">
            <v>1.4444900000000001</v>
          </cell>
          <cell r="F370" t="str">
            <v>Quarta-Feira</v>
          </cell>
          <cell r="G370">
            <v>3</v>
          </cell>
        </row>
        <row r="371">
          <cell r="D371">
            <v>37579</v>
          </cell>
          <cell r="E371">
            <v>1.4442390000000001</v>
          </cell>
          <cell r="F371" t="str">
            <v>Terça-Feira</v>
          </cell>
          <cell r="G371">
            <v>2</v>
          </cell>
        </row>
        <row r="372">
          <cell r="D372">
            <v>37578</v>
          </cell>
          <cell r="E372">
            <v>1.443988</v>
          </cell>
          <cell r="F372" t="str">
            <v>Segunda-Feria</v>
          </cell>
          <cell r="G372">
            <v>1</v>
          </cell>
        </row>
        <row r="373">
          <cell r="D373">
            <v>37577</v>
          </cell>
          <cell r="E373">
            <v>1.443737</v>
          </cell>
          <cell r="F373" t="str">
            <v>Domingo</v>
          </cell>
          <cell r="G373">
            <v>7</v>
          </cell>
        </row>
        <row r="374">
          <cell r="D374">
            <v>37576</v>
          </cell>
          <cell r="E374">
            <v>1.443486</v>
          </cell>
          <cell r="F374" t="str">
            <v>Sábado</v>
          </cell>
          <cell r="G374">
            <v>6</v>
          </cell>
        </row>
        <row r="375">
          <cell r="D375">
            <v>37575</v>
          </cell>
          <cell r="E375">
            <v>1.443235</v>
          </cell>
          <cell r="F375" t="str">
            <v>Sexta-feira</v>
          </cell>
          <cell r="G375">
            <v>5</v>
          </cell>
        </row>
        <row r="376">
          <cell r="D376">
            <v>37574</v>
          </cell>
          <cell r="E376">
            <v>1.442984</v>
          </cell>
          <cell r="F376" t="str">
            <v>Quinta-feira</v>
          </cell>
          <cell r="G376">
            <v>4</v>
          </cell>
        </row>
        <row r="377">
          <cell r="D377">
            <v>37573</v>
          </cell>
          <cell r="E377">
            <v>1.442733</v>
          </cell>
          <cell r="F377" t="str">
            <v>Quarta-Feira</v>
          </cell>
          <cell r="G377">
            <v>3</v>
          </cell>
        </row>
        <row r="378">
          <cell r="D378">
            <v>37572</v>
          </cell>
          <cell r="E378">
            <v>1.442482</v>
          </cell>
          <cell r="F378" t="str">
            <v>Terça-Feira</v>
          </cell>
          <cell r="G378">
            <v>2</v>
          </cell>
        </row>
        <row r="379">
          <cell r="D379">
            <v>37571</v>
          </cell>
          <cell r="E379">
            <v>1.442231</v>
          </cell>
          <cell r="F379" t="str">
            <v>Segunda-Feria</v>
          </cell>
          <cell r="G379">
            <v>1</v>
          </cell>
        </row>
        <row r="380">
          <cell r="D380">
            <v>37570</v>
          </cell>
          <cell r="E380">
            <v>1.441981</v>
          </cell>
          <cell r="F380" t="str">
            <v>Domingo</v>
          </cell>
          <cell r="G380">
            <v>7</v>
          </cell>
        </row>
        <row r="381">
          <cell r="D381">
            <v>37569</v>
          </cell>
          <cell r="E381">
            <v>1.4417310000000001</v>
          </cell>
          <cell r="F381" t="str">
            <v>Sábado</v>
          </cell>
          <cell r="G381">
            <v>6</v>
          </cell>
        </row>
        <row r="382">
          <cell r="D382">
            <v>37568</v>
          </cell>
          <cell r="E382">
            <v>1.441481</v>
          </cell>
          <cell r="F382" t="str">
            <v>Sexta-feira</v>
          </cell>
          <cell r="G382">
            <v>5</v>
          </cell>
        </row>
        <row r="383">
          <cell r="D383">
            <v>37567</v>
          </cell>
          <cell r="E383">
            <v>1.4412309999999999</v>
          </cell>
          <cell r="F383" t="str">
            <v>Quinta-feira</v>
          </cell>
          <cell r="G383">
            <v>4</v>
          </cell>
        </row>
        <row r="384">
          <cell r="D384">
            <v>37566</v>
          </cell>
          <cell r="E384">
            <v>1.4409810000000001</v>
          </cell>
          <cell r="F384" t="str">
            <v>Quarta-Feira</v>
          </cell>
          <cell r="G384">
            <v>3</v>
          </cell>
        </row>
        <row r="385">
          <cell r="D385">
            <v>37565</v>
          </cell>
          <cell r="E385">
            <v>1.440731</v>
          </cell>
          <cell r="F385" t="str">
            <v>Terça-Feira</v>
          </cell>
          <cell r="G385">
            <v>2</v>
          </cell>
        </row>
        <row r="386">
          <cell r="D386">
            <v>37564</v>
          </cell>
          <cell r="E386">
            <v>1.4404809999999999</v>
          </cell>
          <cell r="F386" t="str">
            <v>Segunda-Feria</v>
          </cell>
          <cell r="G386">
            <v>1</v>
          </cell>
        </row>
        <row r="387">
          <cell r="D387">
            <v>37563</v>
          </cell>
          <cell r="E387">
            <v>1.440231</v>
          </cell>
          <cell r="F387" t="str">
            <v>Domingo</v>
          </cell>
          <cell r="G387">
            <v>7</v>
          </cell>
        </row>
        <row r="388">
          <cell r="D388">
            <v>37562</v>
          </cell>
          <cell r="E388">
            <v>1.439981</v>
          </cell>
          <cell r="F388" t="str">
            <v>Sábado</v>
          </cell>
          <cell r="G388">
            <v>6</v>
          </cell>
        </row>
        <row r="389">
          <cell r="D389">
            <v>37561</v>
          </cell>
          <cell r="E389">
            <v>1.4397310000000001</v>
          </cell>
          <cell r="F389" t="str">
            <v>Sexta-feira</v>
          </cell>
          <cell r="G389">
            <v>5</v>
          </cell>
        </row>
        <row r="390">
          <cell r="D390">
            <v>37560</v>
          </cell>
          <cell r="E390">
            <v>1.439481</v>
          </cell>
          <cell r="F390" t="str">
            <v>Quinta-feira</v>
          </cell>
          <cell r="G390">
            <v>4</v>
          </cell>
        </row>
        <row r="391">
          <cell r="D391">
            <v>37559</v>
          </cell>
          <cell r="E391">
            <v>1.4392309999999999</v>
          </cell>
          <cell r="F391" t="str">
            <v>Quarta-Feira</v>
          </cell>
          <cell r="G391">
            <v>3</v>
          </cell>
        </row>
        <row r="392">
          <cell r="D392">
            <v>37558</v>
          </cell>
          <cell r="E392">
            <v>1.4389810000000001</v>
          </cell>
          <cell r="F392" t="str">
            <v>Terça-Feira</v>
          </cell>
          <cell r="G392">
            <v>2</v>
          </cell>
        </row>
        <row r="393">
          <cell r="D393">
            <v>37557</v>
          </cell>
          <cell r="E393">
            <v>1.438731</v>
          </cell>
          <cell r="F393" t="str">
            <v>Segunda-Feria</v>
          </cell>
          <cell r="G393">
            <v>1</v>
          </cell>
        </row>
        <row r="394">
          <cell r="D394">
            <v>37556</v>
          </cell>
          <cell r="E394">
            <v>1.4384809999999999</v>
          </cell>
          <cell r="F394" t="str">
            <v>Domingo</v>
          </cell>
          <cell r="G394">
            <v>7</v>
          </cell>
        </row>
        <row r="395">
          <cell r="D395">
            <v>37555</v>
          </cell>
          <cell r="E395">
            <v>1.438231</v>
          </cell>
          <cell r="F395" t="str">
            <v>Sábado</v>
          </cell>
          <cell r="G395">
            <v>6</v>
          </cell>
        </row>
        <row r="396">
          <cell r="D396">
            <v>37554</v>
          </cell>
          <cell r="E396">
            <v>1.437981</v>
          </cell>
          <cell r="F396" t="str">
            <v>Sexta-feira</v>
          </cell>
          <cell r="G396">
            <v>5</v>
          </cell>
        </row>
        <row r="397">
          <cell r="D397">
            <v>37553</v>
          </cell>
          <cell r="E397">
            <v>1.4377310000000001</v>
          </cell>
          <cell r="F397" t="str">
            <v>Quinta-feira</v>
          </cell>
          <cell r="G397">
            <v>4</v>
          </cell>
        </row>
        <row r="398">
          <cell r="D398">
            <v>37552</v>
          </cell>
          <cell r="E398">
            <v>1.437481</v>
          </cell>
          <cell r="F398" t="str">
            <v>Quarta-Feira</v>
          </cell>
          <cell r="G398">
            <v>3</v>
          </cell>
        </row>
        <row r="399">
          <cell r="D399">
            <v>37551</v>
          </cell>
          <cell r="E399">
            <v>1.4372309999999999</v>
          </cell>
          <cell r="F399" t="str">
            <v>Terça-Feira</v>
          </cell>
          <cell r="G399">
            <v>2</v>
          </cell>
        </row>
        <row r="400">
          <cell r="D400">
            <v>37550</v>
          </cell>
          <cell r="E400">
            <v>1.4369810000000001</v>
          </cell>
          <cell r="F400" t="str">
            <v>Segunda-Feria</v>
          </cell>
          <cell r="G400">
            <v>1</v>
          </cell>
        </row>
        <row r="401">
          <cell r="D401">
            <v>37549</v>
          </cell>
          <cell r="E401">
            <v>1.436731</v>
          </cell>
          <cell r="F401" t="str">
            <v>Domingo</v>
          </cell>
          <cell r="G401">
            <v>7</v>
          </cell>
        </row>
        <row r="402">
          <cell r="D402">
            <v>37548</v>
          </cell>
          <cell r="E402">
            <v>1.4364809999999999</v>
          </cell>
          <cell r="F402" t="str">
            <v>Sábado</v>
          </cell>
          <cell r="G402">
            <v>6</v>
          </cell>
        </row>
        <row r="403">
          <cell r="D403">
            <v>37547</v>
          </cell>
          <cell r="E403">
            <v>1.436232</v>
          </cell>
          <cell r="F403" t="str">
            <v>Sexta-feira</v>
          </cell>
          <cell r="G403">
            <v>5</v>
          </cell>
        </row>
        <row r="404">
          <cell r="D404">
            <v>37546</v>
          </cell>
          <cell r="E404">
            <v>1.435983</v>
          </cell>
          <cell r="F404" t="str">
            <v>Quinta-feira</v>
          </cell>
          <cell r="G404">
            <v>4</v>
          </cell>
        </row>
        <row r="405">
          <cell r="D405">
            <v>37545</v>
          </cell>
          <cell r="E405">
            <v>1.4357340000000001</v>
          </cell>
          <cell r="F405" t="str">
            <v>Quarta-Feira</v>
          </cell>
          <cell r="G405">
            <v>3</v>
          </cell>
        </row>
        <row r="406">
          <cell r="D406">
            <v>37544</v>
          </cell>
          <cell r="E406">
            <v>1.4354849999999999</v>
          </cell>
          <cell r="F406" t="str">
            <v>Terça-Feira</v>
          </cell>
          <cell r="G406">
            <v>2</v>
          </cell>
        </row>
        <row r="407">
          <cell r="D407">
            <v>37543</v>
          </cell>
          <cell r="E407">
            <v>1.435236</v>
          </cell>
          <cell r="F407" t="str">
            <v>Segunda-Feria</v>
          </cell>
          <cell r="G407">
            <v>1</v>
          </cell>
        </row>
        <row r="408">
          <cell r="D408">
            <v>37542</v>
          </cell>
          <cell r="E408">
            <v>1.434987</v>
          </cell>
          <cell r="F408" t="str">
            <v>Domingo</v>
          </cell>
          <cell r="G408">
            <v>7</v>
          </cell>
        </row>
        <row r="409">
          <cell r="D409">
            <v>37541</v>
          </cell>
          <cell r="E409">
            <v>1.4347380000000001</v>
          </cell>
          <cell r="F409" t="str">
            <v>Sábado</v>
          </cell>
          <cell r="G409">
            <v>6</v>
          </cell>
        </row>
        <row r="410">
          <cell r="D410">
            <v>37540</v>
          </cell>
          <cell r="E410">
            <v>1.4344889999999999</v>
          </cell>
          <cell r="F410" t="str">
            <v>Sexta-feira</v>
          </cell>
          <cell r="G410">
            <v>5</v>
          </cell>
        </row>
        <row r="411">
          <cell r="D411">
            <v>37539</v>
          </cell>
          <cell r="E411">
            <v>1.43424</v>
          </cell>
          <cell r="F411" t="str">
            <v>Quinta-feira</v>
          </cell>
          <cell r="G411">
            <v>4</v>
          </cell>
        </row>
        <row r="412">
          <cell r="D412">
            <v>37538</v>
          </cell>
          <cell r="E412">
            <v>1.433991</v>
          </cell>
          <cell r="F412" t="str">
            <v>Quarta-Feira</v>
          </cell>
          <cell r="G412">
            <v>3</v>
          </cell>
        </row>
        <row r="413">
          <cell r="D413">
            <v>37537</v>
          </cell>
          <cell r="E413">
            <v>1.4337420000000001</v>
          </cell>
          <cell r="F413" t="str">
            <v>Terça-Feira</v>
          </cell>
          <cell r="G413">
            <v>2</v>
          </cell>
        </row>
        <row r="414">
          <cell r="D414">
            <v>37536</v>
          </cell>
          <cell r="E414">
            <v>1.4334929999999999</v>
          </cell>
          <cell r="F414" t="str">
            <v>Segunda-Feria</v>
          </cell>
          <cell r="G414">
            <v>1</v>
          </cell>
        </row>
        <row r="415">
          <cell r="D415">
            <v>37535</v>
          </cell>
          <cell r="E415">
            <v>1.433244</v>
          </cell>
          <cell r="F415" t="str">
            <v>Domingo</v>
          </cell>
          <cell r="G415">
            <v>7</v>
          </cell>
        </row>
        <row r="416">
          <cell r="D416">
            <v>37534</v>
          </cell>
          <cell r="E416">
            <v>1.432995</v>
          </cell>
          <cell r="F416" t="str">
            <v>Sábado</v>
          </cell>
          <cell r="G416">
            <v>6</v>
          </cell>
        </row>
        <row r="417">
          <cell r="D417">
            <v>37533</v>
          </cell>
          <cell r="E417">
            <v>1.4327460000000001</v>
          </cell>
          <cell r="F417" t="str">
            <v>Sexta-feira</v>
          </cell>
          <cell r="G417">
            <v>5</v>
          </cell>
        </row>
        <row r="418">
          <cell r="D418">
            <v>37532</v>
          </cell>
          <cell r="E418">
            <v>1.4324969999999999</v>
          </cell>
          <cell r="F418" t="str">
            <v>Quinta-feira</v>
          </cell>
          <cell r="G418">
            <v>4</v>
          </cell>
        </row>
        <row r="419">
          <cell r="D419">
            <v>37531</v>
          </cell>
          <cell r="E419">
            <v>1.432248</v>
          </cell>
          <cell r="F419" t="str">
            <v>Quarta-Feira</v>
          </cell>
          <cell r="G419">
            <v>3</v>
          </cell>
        </row>
        <row r="420">
          <cell r="D420">
            <v>37530</v>
          </cell>
          <cell r="E420">
            <v>1.431999</v>
          </cell>
          <cell r="F420" t="str">
            <v>Terça-Feira</v>
          </cell>
          <cell r="G420">
            <v>2</v>
          </cell>
        </row>
        <row r="421">
          <cell r="D421">
            <v>37529</v>
          </cell>
          <cell r="E421">
            <v>1.4317500000000001</v>
          </cell>
          <cell r="F421" t="str">
            <v>Segunda-Feria</v>
          </cell>
          <cell r="G421">
            <v>1</v>
          </cell>
        </row>
        <row r="422">
          <cell r="D422">
            <v>37528</v>
          </cell>
          <cell r="E422">
            <v>1.4315009999999999</v>
          </cell>
          <cell r="F422" t="str">
            <v>Domingo</v>
          </cell>
          <cell r="G422">
            <v>7</v>
          </cell>
        </row>
        <row r="423">
          <cell r="D423">
            <v>37527</v>
          </cell>
          <cell r="E423">
            <v>1.431252</v>
          </cell>
          <cell r="F423" t="str">
            <v>Sábado</v>
          </cell>
          <cell r="G423">
            <v>6</v>
          </cell>
        </row>
        <row r="424">
          <cell r="D424">
            <v>37526</v>
          </cell>
          <cell r="E424">
            <v>1.431003</v>
          </cell>
          <cell r="F424" t="str">
            <v>Sexta-feira</v>
          </cell>
          <cell r="G424">
            <v>5</v>
          </cell>
        </row>
        <row r="425">
          <cell r="D425">
            <v>37525</v>
          </cell>
          <cell r="E425">
            <v>1.4307540000000001</v>
          </cell>
          <cell r="F425" t="str">
            <v>Quinta-feira</v>
          </cell>
          <cell r="G425">
            <v>4</v>
          </cell>
        </row>
        <row r="426">
          <cell r="D426">
            <v>37524</v>
          </cell>
          <cell r="E426">
            <v>1.4305060000000001</v>
          </cell>
          <cell r="F426" t="str">
            <v>Quarta-Feira</v>
          </cell>
          <cell r="G426">
            <v>3</v>
          </cell>
        </row>
        <row r="427">
          <cell r="D427">
            <v>37523</v>
          </cell>
          <cell r="E427">
            <v>1.430258</v>
          </cell>
          <cell r="F427" t="str">
            <v>Terça-Feira</v>
          </cell>
          <cell r="G427">
            <v>2</v>
          </cell>
        </row>
        <row r="428">
          <cell r="D428">
            <v>37522</v>
          </cell>
          <cell r="E428">
            <v>1.43001</v>
          </cell>
          <cell r="F428" t="str">
            <v>Segunda-Feria</v>
          </cell>
          <cell r="G428">
            <v>1</v>
          </cell>
        </row>
        <row r="429">
          <cell r="D429">
            <v>37521</v>
          </cell>
          <cell r="E429">
            <v>1.429762</v>
          </cell>
          <cell r="F429" t="str">
            <v>Domingo</v>
          </cell>
          <cell r="G429">
            <v>7</v>
          </cell>
        </row>
        <row r="430">
          <cell r="D430">
            <v>37520</v>
          </cell>
          <cell r="E430">
            <v>1.429514</v>
          </cell>
          <cell r="F430" t="str">
            <v>Sábado</v>
          </cell>
          <cell r="G430">
            <v>6</v>
          </cell>
        </row>
        <row r="431">
          <cell r="D431">
            <v>37519</v>
          </cell>
          <cell r="E431">
            <v>1.4292659999999999</v>
          </cell>
          <cell r="F431" t="str">
            <v>Sexta-feira</v>
          </cell>
          <cell r="G431">
            <v>5</v>
          </cell>
        </row>
        <row r="432">
          <cell r="D432">
            <v>37518</v>
          </cell>
          <cell r="E432">
            <v>1.4290179999999999</v>
          </cell>
          <cell r="F432" t="str">
            <v>Quinta-feira</v>
          </cell>
          <cell r="G432">
            <v>4</v>
          </cell>
        </row>
        <row r="433">
          <cell r="D433">
            <v>37517</v>
          </cell>
          <cell r="E433">
            <v>1.4287700000000001</v>
          </cell>
          <cell r="F433" t="str">
            <v>Quarta-Feira</v>
          </cell>
          <cell r="G433">
            <v>3</v>
          </cell>
        </row>
        <row r="434">
          <cell r="D434">
            <v>37516</v>
          </cell>
          <cell r="E434">
            <v>1.4285220000000001</v>
          </cell>
          <cell r="F434" t="str">
            <v>Terça-Feira</v>
          </cell>
          <cell r="G434">
            <v>2</v>
          </cell>
        </row>
        <row r="435">
          <cell r="D435">
            <v>37515</v>
          </cell>
          <cell r="E435">
            <v>1.428274</v>
          </cell>
          <cell r="F435" t="str">
            <v>Segunda-Feria</v>
          </cell>
          <cell r="G435">
            <v>1</v>
          </cell>
        </row>
        <row r="436">
          <cell r="D436">
            <v>37514</v>
          </cell>
          <cell r="E436">
            <v>1.428026</v>
          </cell>
          <cell r="F436" t="str">
            <v>Domingo</v>
          </cell>
          <cell r="G436">
            <v>7</v>
          </cell>
        </row>
        <row r="437">
          <cell r="D437">
            <v>37513</v>
          </cell>
          <cell r="E437">
            <v>1.427778</v>
          </cell>
          <cell r="F437" t="str">
            <v>Sábado</v>
          </cell>
          <cell r="G437">
            <v>6</v>
          </cell>
        </row>
        <row r="438">
          <cell r="D438">
            <v>37512</v>
          </cell>
          <cell r="E438">
            <v>1.42753</v>
          </cell>
          <cell r="F438" t="str">
            <v>Sexta-feira</v>
          </cell>
          <cell r="G438">
            <v>5</v>
          </cell>
        </row>
        <row r="439">
          <cell r="D439">
            <v>37511</v>
          </cell>
          <cell r="E439">
            <v>1.4272819999999999</v>
          </cell>
          <cell r="F439" t="str">
            <v>Quinta-feira</v>
          </cell>
          <cell r="G439">
            <v>4</v>
          </cell>
        </row>
        <row r="440">
          <cell r="D440">
            <v>37510</v>
          </cell>
          <cell r="E440">
            <v>1.4270339999999999</v>
          </cell>
          <cell r="F440" t="str">
            <v>Quarta-Feira</v>
          </cell>
          <cell r="G440">
            <v>3</v>
          </cell>
        </row>
        <row r="441">
          <cell r="D441">
            <v>37509</v>
          </cell>
          <cell r="E441">
            <v>1.4267860000000001</v>
          </cell>
          <cell r="F441" t="str">
            <v>Terça-Feira</v>
          </cell>
          <cell r="G441">
            <v>2</v>
          </cell>
        </row>
        <row r="442">
          <cell r="D442">
            <v>37508</v>
          </cell>
          <cell r="E442">
            <v>1.4265380000000001</v>
          </cell>
          <cell r="F442" t="str">
            <v>Segunda-Feria</v>
          </cell>
          <cell r="G442">
            <v>1</v>
          </cell>
        </row>
        <row r="443">
          <cell r="D443">
            <v>37507</v>
          </cell>
          <cell r="E443">
            <v>1.4262900000000001</v>
          </cell>
          <cell r="F443" t="str">
            <v>Domingo</v>
          </cell>
          <cell r="G443">
            <v>7</v>
          </cell>
        </row>
        <row r="444">
          <cell r="D444">
            <v>37506</v>
          </cell>
          <cell r="E444">
            <v>1.426042</v>
          </cell>
          <cell r="F444" t="str">
            <v>Sábado</v>
          </cell>
          <cell r="G444">
            <v>6</v>
          </cell>
        </row>
        <row r="445">
          <cell r="D445">
            <v>37505</v>
          </cell>
          <cell r="E445">
            <v>1.425794</v>
          </cell>
          <cell r="F445" t="str">
            <v>Sexta-feira</v>
          </cell>
          <cell r="G445">
            <v>5</v>
          </cell>
        </row>
        <row r="446">
          <cell r="D446">
            <v>37504</v>
          </cell>
          <cell r="E446">
            <v>1.425546</v>
          </cell>
          <cell r="F446" t="str">
            <v>Quinta-feira</v>
          </cell>
          <cell r="G446">
            <v>4</v>
          </cell>
        </row>
        <row r="447">
          <cell r="D447">
            <v>37503</v>
          </cell>
          <cell r="E447">
            <v>1.425298</v>
          </cell>
          <cell r="F447" t="str">
            <v>Quarta-Feira</v>
          </cell>
          <cell r="G447">
            <v>3</v>
          </cell>
        </row>
        <row r="448">
          <cell r="D448">
            <v>37502</v>
          </cell>
          <cell r="E448">
            <v>1.4250499999999999</v>
          </cell>
          <cell r="F448" t="str">
            <v>Terça-Feira</v>
          </cell>
          <cell r="G448">
            <v>2</v>
          </cell>
        </row>
        <row r="449">
          <cell r="D449">
            <v>37501</v>
          </cell>
          <cell r="E449">
            <v>1.4248019999999999</v>
          </cell>
          <cell r="F449" t="str">
            <v>Segunda-Feria</v>
          </cell>
          <cell r="G449">
            <v>1</v>
          </cell>
        </row>
        <row r="450">
          <cell r="D450">
            <v>37500</v>
          </cell>
          <cell r="E450">
            <v>1.424555</v>
          </cell>
          <cell r="F450" t="str">
            <v>Domingo</v>
          </cell>
          <cell r="G450">
            <v>7</v>
          </cell>
        </row>
        <row r="451">
          <cell r="D451">
            <v>37499</v>
          </cell>
          <cell r="E451">
            <v>1.4243079999999999</v>
          </cell>
          <cell r="F451" t="str">
            <v>Sábado</v>
          </cell>
          <cell r="G451">
            <v>6</v>
          </cell>
        </row>
        <row r="452">
          <cell r="D452">
            <v>37498</v>
          </cell>
          <cell r="E452">
            <v>1.424061</v>
          </cell>
          <cell r="F452" t="str">
            <v>Sexta-feira</v>
          </cell>
          <cell r="G452">
            <v>5</v>
          </cell>
        </row>
        <row r="453">
          <cell r="D453">
            <v>37497</v>
          </cell>
          <cell r="E453">
            <v>1.4238139999999999</v>
          </cell>
          <cell r="F453" t="str">
            <v>Quinta-feira</v>
          </cell>
          <cell r="G453">
            <v>4</v>
          </cell>
        </row>
        <row r="454">
          <cell r="D454">
            <v>37496</v>
          </cell>
          <cell r="E454">
            <v>1.423567</v>
          </cell>
          <cell r="F454" t="str">
            <v>Quarta-Feira</v>
          </cell>
          <cell r="G454">
            <v>3</v>
          </cell>
        </row>
        <row r="455">
          <cell r="D455">
            <v>37495</v>
          </cell>
          <cell r="E455">
            <v>1.4233199999999999</v>
          </cell>
          <cell r="F455" t="str">
            <v>Terça-Feira</v>
          </cell>
          <cell r="G455">
            <v>2</v>
          </cell>
        </row>
        <row r="456">
          <cell r="D456">
            <v>37494</v>
          </cell>
          <cell r="E456">
            <v>1.423073</v>
          </cell>
          <cell r="F456" t="str">
            <v>Segunda-Feria</v>
          </cell>
          <cell r="G456">
            <v>1</v>
          </cell>
        </row>
        <row r="457">
          <cell r="D457">
            <v>37493</v>
          </cell>
          <cell r="E457">
            <v>1.4228259999999999</v>
          </cell>
          <cell r="F457" t="str">
            <v>Domingo</v>
          </cell>
          <cell r="G457">
            <v>7</v>
          </cell>
        </row>
        <row r="458">
          <cell r="D458">
            <v>37492</v>
          </cell>
          <cell r="E458">
            <v>1.422579</v>
          </cell>
          <cell r="F458" t="str">
            <v>Sábado</v>
          </cell>
          <cell r="G458">
            <v>6</v>
          </cell>
        </row>
        <row r="459">
          <cell r="D459">
            <v>37491</v>
          </cell>
          <cell r="E459">
            <v>1.4223319999999999</v>
          </cell>
          <cell r="F459" t="str">
            <v>Sexta-feira</v>
          </cell>
          <cell r="G459">
            <v>5</v>
          </cell>
        </row>
        <row r="460">
          <cell r="D460">
            <v>37490</v>
          </cell>
          <cell r="E460">
            <v>1.422085</v>
          </cell>
          <cell r="F460" t="str">
            <v>Quinta-feira</v>
          </cell>
          <cell r="G460">
            <v>4</v>
          </cell>
        </row>
        <row r="461">
          <cell r="D461">
            <v>37489</v>
          </cell>
          <cell r="E461">
            <v>1.421659</v>
          </cell>
          <cell r="F461" t="str">
            <v>Quarta-Feira</v>
          </cell>
          <cell r="G461">
            <v>3</v>
          </cell>
        </row>
        <row r="462">
          <cell r="D462">
            <v>37488</v>
          </cell>
          <cell r="E462">
            <v>1.4212340000000001</v>
          </cell>
          <cell r="F462" t="str">
            <v>Terça-Feira</v>
          </cell>
          <cell r="G462">
            <v>2</v>
          </cell>
        </row>
        <row r="463">
          <cell r="D463">
            <v>37487</v>
          </cell>
          <cell r="E463">
            <v>1.420809</v>
          </cell>
          <cell r="F463" t="str">
            <v>Segunda-Feria</v>
          </cell>
          <cell r="G463">
            <v>1</v>
          </cell>
        </row>
        <row r="464">
          <cell r="D464">
            <v>37486</v>
          </cell>
          <cell r="E464">
            <v>1.4203840000000001</v>
          </cell>
          <cell r="F464" t="str">
            <v>Domingo</v>
          </cell>
          <cell r="G464">
            <v>7</v>
          </cell>
        </row>
        <row r="465">
          <cell r="D465">
            <v>37485</v>
          </cell>
          <cell r="E465">
            <v>1.419959</v>
          </cell>
          <cell r="F465" t="str">
            <v>Sábado</v>
          </cell>
          <cell r="G465">
            <v>6</v>
          </cell>
        </row>
        <row r="466">
          <cell r="D466">
            <v>37484</v>
          </cell>
          <cell r="E466">
            <v>1.4195340000000001</v>
          </cell>
          <cell r="F466" t="str">
            <v>Sexta-feira</v>
          </cell>
          <cell r="G466">
            <v>5</v>
          </cell>
        </row>
        <row r="467">
          <cell r="D467">
            <v>37483</v>
          </cell>
          <cell r="E467">
            <v>1.419109</v>
          </cell>
          <cell r="F467" t="str">
            <v>Quinta-feira</v>
          </cell>
          <cell r="G467">
            <v>4</v>
          </cell>
        </row>
        <row r="468">
          <cell r="D468">
            <v>37482</v>
          </cell>
          <cell r="E468">
            <v>1.4186840000000001</v>
          </cell>
          <cell r="F468" t="str">
            <v>Quarta-Feira</v>
          </cell>
          <cell r="G468">
            <v>3</v>
          </cell>
        </row>
        <row r="469">
          <cell r="D469">
            <v>37481</v>
          </cell>
          <cell r="E469">
            <v>1.4182589999999999</v>
          </cell>
          <cell r="F469" t="str">
            <v>Terça-Feira</v>
          </cell>
          <cell r="G469">
            <v>2</v>
          </cell>
        </row>
        <row r="470">
          <cell r="D470">
            <v>37480</v>
          </cell>
          <cell r="E470">
            <v>1.417835</v>
          </cell>
          <cell r="F470" t="str">
            <v>Segunda-Feria</v>
          </cell>
          <cell r="G470">
            <v>1</v>
          </cell>
        </row>
        <row r="471">
          <cell r="D471">
            <v>37479</v>
          </cell>
          <cell r="E471">
            <v>1.417411</v>
          </cell>
          <cell r="F471" t="str">
            <v>Domingo</v>
          </cell>
          <cell r="G471">
            <v>7</v>
          </cell>
        </row>
        <row r="472">
          <cell r="D472">
            <v>37478</v>
          </cell>
          <cell r="E472">
            <v>1.416987</v>
          </cell>
          <cell r="F472" t="str">
            <v>Sábado</v>
          </cell>
          <cell r="G472">
            <v>6</v>
          </cell>
        </row>
        <row r="473">
          <cell r="D473">
            <v>37477</v>
          </cell>
          <cell r="E473">
            <v>1.416563</v>
          </cell>
          <cell r="F473" t="str">
            <v>Sexta-feira</v>
          </cell>
          <cell r="G473">
            <v>5</v>
          </cell>
        </row>
        <row r="474">
          <cell r="D474">
            <v>37476</v>
          </cell>
          <cell r="E474">
            <v>1.416139</v>
          </cell>
          <cell r="F474" t="str">
            <v>Quinta-feira</v>
          </cell>
          <cell r="G474">
            <v>4</v>
          </cell>
        </row>
        <row r="475">
          <cell r="D475">
            <v>37475</v>
          </cell>
          <cell r="E475">
            <v>1.4157150000000001</v>
          </cell>
          <cell r="F475" t="str">
            <v>Quarta-Feira</v>
          </cell>
          <cell r="G475">
            <v>3</v>
          </cell>
        </row>
        <row r="476">
          <cell r="D476">
            <v>37474</v>
          </cell>
          <cell r="E476">
            <v>1.4152910000000001</v>
          </cell>
          <cell r="F476" t="str">
            <v>Terça-Feira</v>
          </cell>
          <cell r="G476">
            <v>2</v>
          </cell>
        </row>
        <row r="477">
          <cell r="D477">
            <v>37473</v>
          </cell>
          <cell r="E477">
            <v>1.4148670000000001</v>
          </cell>
          <cell r="F477" t="str">
            <v>Segunda-Feria</v>
          </cell>
          <cell r="G477">
            <v>1</v>
          </cell>
        </row>
        <row r="478">
          <cell r="D478">
            <v>37472</v>
          </cell>
          <cell r="E478">
            <v>1.414444</v>
          </cell>
          <cell r="F478" t="str">
            <v>Domingo</v>
          </cell>
          <cell r="G478">
            <v>7</v>
          </cell>
        </row>
        <row r="479">
          <cell r="D479">
            <v>37471</v>
          </cell>
          <cell r="E479">
            <v>1.414021</v>
          </cell>
          <cell r="F479" t="str">
            <v>Sábado</v>
          </cell>
          <cell r="G479">
            <v>6</v>
          </cell>
        </row>
        <row r="480">
          <cell r="D480">
            <v>37470</v>
          </cell>
          <cell r="E480">
            <v>1.4135979999999999</v>
          </cell>
          <cell r="F480" t="str">
            <v>Sexta-feira</v>
          </cell>
          <cell r="G480">
            <v>5</v>
          </cell>
        </row>
        <row r="481">
          <cell r="D481">
            <v>37469</v>
          </cell>
          <cell r="E481">
            <v>1.4131750000000001</v>
          </cell>
          <cell r="F481" t="str">
            <v>Quinta-feira</v>
          </cell>
          <cell r="G481">
            <v>4</v>
          </cell>
        </row>
        <row r="482">
          <cell r="D482">
            <v>37468</v>
          </cell>
          <cell r="E482">
            <v>1.412752</v>
          </cell>
          <cell r="F482" t="str">
            <v>Quarta-Feira</v>
          </cell>
          <cell r="G482">
            <v>3</v>
          </cell>
        </row>
        <row r="483">
          <cell r="D483">
            <v>37467</v>
          </cell>
          <cell r="E483">
            <v>1.4123289999999999</v>
          </cell>
          <cell r="F483" t="str">
            <v>Terça-Feira</v>
          </cell>
          <cell r="G483">
            <v>2</v>
          </cell>
        </row>
        <row r="484">
          <cell r="D484">
            <v>37466</v>
          </cell>
          <cell r="E484">
            <v>1.4119060000000001</v>
          </cell>
          <cell r="F484" t="str">
            <v>Segunda-Feria</v>
          </cell>
          <cell r="G484">
            <v>1</v>
          </cell>
        </row>
        <row r="485">
          <cell r="D485">
            <v>37465</v>
          </cell>
          <cell r="E485">
            <v>1.411483</v>
          </cell>
          <cell r="F485" t="str">
            <v>Domingo</v>
          </cell>
          <cell r="G485">
            <v>7</v>
          </cell>
        </row>
        <row r="486">
          <cell r="D486">
            <v>37464</v>
          </cell>
          <cell r="E486">
            <v>1.4110609999999999</v>
          </cell>
          <cell r="F486" t="str">
            <v>Sábado</v>
          </cell>
          <cell r="G486">
            <v>6</v>
          </cell>
        </row>
        <row r="487">
          <cell r="D487">
            <v>37463</v>
          </cell>
          <cell r="E487">
            <v>1.410639</v>
          </cell>
          <cell r="F487" t="str">
            <v>Sexta-feira</v>
          </cell>
          <cell r="G487">
            <v>5</v>
          </cell>
        </row>
        <row r="488">
          <cell r="D488">
            <v>37462</v>
          </cell>
          <cell r="E488">
            <v>1.4102170000000001</v>
          </cell>
          <cell r="F488" t="str">
            <v>Quinta-feira</v>
          </cell>
          <cell r="G488">
            <v>4</v>
          </cell>
        </row>
        <row r="489">
          <cell r="D489">
            <v>37461</v>
          </cell>
          <cell r="E489">
            <v>1.4097949999999999</v>
          </cell>
          <cell r="F489" t="str">
            <v>Quarta-Feira</v>
          </cell>
          <cell r="G489">
            <v>3</v>
          </cell>
        </row>
        <row r="490">
          <cell r="D490">
            <v>37460</v>
          </cell>
          <cell r="E490">
            <v>1.409373</v>
          </cell>
          <cell r="F490" t="str">
            <v>Terça-Feira</v>
          </cell>
          <cell r="G490">
            <v>2</v>
          </cell>
        </row>
        <row r="491">
          <cell r="D491">
            <v>37459</v>
          </cell>
          <cell r="E491">
            <v>1.4089510000000001</v>
          </cell>
          <cell r="F491" t="str">
            <v>Segunda-Feria</v>
          </cell>
          <cell r="G491">
            <v>1</v>
          </cell>
        </row>
        <row r="492">
          <cell r="D492">
            <v>37458</v>
          </cell>
          <cell r="E492">
            <v>1.408747</v>
          </cell>
          <cell r="F492" t="str">
            <v>Domingo</v>
          </cell>
          <cell r="G492">
            <v>7</v>
          </cell>
        </row>
        <row r="493">
          <cell r="D493">
            <v>37457</v>
          </cell>
          <cell r="E493">
            <v>1.4085430000000001</v>
          </cell>
          <cell r="F493" t="str">
            <v>Sábado</v>
          </cell>
          <cell r="G493">
            <v>6</v>
          </cell>
        </row>
        <row r="494">
          <cell r="D494">
            <v>37456</v>
          </cell>
          <cell r="E494">
            <v>1.408339</v>
          </cell>
          <cell r="F494" t="str">
            <v>Sexta-feira</v>
          </cell>
          <cell r="G494">
            <v>5</v>
          </cell>
        </row>
        <row r="495">
          <cell r="D495">
            <v>37455</v>
          </cell>
          <cell r="E495">
            <v>1.4081349999999999</v>
          </cell>
          <cell r="F495" t="str">
            <v>Quinta-feira</v>
          </cell>
          <cell r="G495">
            <v>4</v>
          </cell>
        </row>
        <row r="496">
          <cell r="D496">
            <v>37454</v>
          </cell>
          <cell r="E496">
            <v>1.407931</v>
          </cell>
          <cell r="F496" t="str">
            <v>Quarta-Feira</v>
          </cell>
          <cell r="G496">
            <v>3</v>
          </cell>
        </row>
        <row r="497">
          <cell r="D497">
            <v>37453</v>
          </cell>
          <cell r="E497">
            <v>1.407727</v>
          </cell>
          <cell r="F497" t="str">
            <v>Terça-Feira</v>
          </cell>
          <cell r="G497">
            <v>2</v>
          </cell>
        </row>
        <row r="498">
          <cell r="D498">
            <v>37452</v>
          </cell>
          <cell r="E498">
            <v>1.4075230000000001</v>
          </cell>
          <cell r="F498" t="str">
            <v>Segunda-Feria</v>
          </cell>
          <cell r="G498">
            <v>1</v>
          </cell>
        </row>
        <row r="499">
          <cell r="D499">
            <v>37451</v>
          </cell>
          <cell r="E499">
            <v>1.407319</v>
          </cell>
          <cell r="F499" t="str">
            <v>Domingo</v>
          </cell>
          <cell r="G499">
            <v>7</v>
          </cell>
        </row>
        <row r="500">
          <cell r="D500">
            <v>37450</v>
          </cell>
          <cell r="E500">
            <v>1.4071149999999999</v>
          </cell>
          <cell r="F500" t="str">
            <v>Sábado</v>
          </cell>
          <cell r="G500">
            <v>6</v>
          </cell>
        </row>
        <row r="501">
          <cell r="D501">
            <v>37449</v>
          </cell>
          <cell r="E501">
            <v>1.406911</v>
          </cell>
          <cell r="F501" t="str">
            <v>Sexta-feira</v>
          </cell>
          <cell r="G501">
            <v>5</v>
          </cell>
        </row>
        <row r="502">
          <cell r="D502">
            <v>37448</v>
          </cell>
          <cell r="E502">
            <v>1.4067069999999999</v>
          </cell>
          <cell r="F502" t="str">
            <v>Quinta-feira</v>
          </cell>
          <cell r="G502">
            <v>4</v>
          </cell>
        </row>
        <row r="503">
          <cell r="D503">
            <v>37447</v>
          </cell>
          <cell r="E503">
            <v>1.4065030000000001</v>
          </cell>
          <cell r="F503" t="str">
            <v>Quarta-Feira</v>
          </cell>
          <cell r="G503">
            <v>3</v>
          </cell>
        </row>
        <row r="504">
          <cell r="D504">
            <v>37446</v>
          </cell>
          <cell r="E504">
            <v>1.406299</v>
          </cell>
          <cell r="F504" t="str">
            <v>Terça-Feira</v>
          </cell>
          <cell r="G504">
            <v>2</v>
          </cell>
        </row>
        <row r="505">
          <cell r="D505">
            <v>37445</v>
          </cell>
          <cell r="E505">
            <v>1.4060950000000001</v>
          </cell>
          <cell r="F505" t="str">
            <v>Segunda-Feria</v>
          </cell>
          <cell r="G505">
            <v>1</v>
          </cell>
        </row>
        <row r="506">
          <cell r="D506">
            <v>37444</v>
          </cell>
          <cell r="E506">
            <v>1.405891</v>
          </cell>
          <cell r="F506" t="str">
            <v>Domingo</v>
          </cell>
          <cell r="G506">
            <v>7</v>
          </cell>
        </row>
        <row r="507">
          <cell r="D507">
            <v>37443</v>
          </cell>
          <cell r="E507">
            <v>1.4056869999999999</v>
          </cell>
          <cell r="F507" t="str">
            <v>Sábado</v>
          </cell>
          <cell r="G507">
            <v>6</v>
          </cell>
        </row>
        <row r="508">
          <cell r="D508">
            <v>37442</v>
          </cell>
          <cell r="E508">
            <v>1.405483</v>
          </cell>
          <cell r="F508" t="str">
            <v>Sexta-feira</v>
          </cell>
          <cell r="G508">
            <v>5</v>
          </cell>
        </row>
        <row r="509">
          <cell r="D509">
            <v>37441</v>
          </cell>
          <cell r="E509">
            <v>1.4052789999999999</v>
          </cell>
          <cell r="F509" t="str">
            <v>Quinta-feira</v>
          </cell>
          <cell r="G509">
            <v>4</v>
          </cell>
        </row>
        <row r="510">
          <cell r="D510">
            <v>37440</v>
          </cell>
          <cell r="E510">
            <v>1.4050750000000001</v>
          </cell>
          <cell r="F510" t="str">
            <v>Quarta-Feira</v>
          </cell>
          <cell r="G510">
            <v>3</v>
          </cell>
        </row>
        <row r="511">
          <cell r="D511">
            <v>37439</v>
          </cell>
          <cell r="E511">
            <v>1.404871</v>
          </cell>
          <cell r="F511" t="str">
            <v>Terça-Feira</v>
          </cell>
          <cell r="G511">
            <v>2</v>
          </cell>
        </row>
        <row r="512">
          <cell r="D512">
            <v>37438</v>
          </cell>
          <cell r="E512">
            <v>1.4046670000000001</v>
          </cell>
          <cell r="F512" t="str">
            <v>Segunda-Feria</v>
          </cell>
          <cell r="G512">
            <v>1</v>
          </cell>
        </row>
        <row r="513">
          <cell r="D513">
            <v>37437</v>
          </cell>
          <cell r="E513">
            <v>1.404463</v>
          </cell>
          <cell r="F513" t="str">
            <v>Domingo</v>
          </cell>
          <cell r="G513">
            <v>7</v>
          </cell>
        </row>
        <row r="514">
          <cell r="D514">
            <v>37436</v>
          </cell>
          <cell r="E514">
            <v>1.4042589999999999</v>
          </cell>
          <cell r="F514" t="str">
            <v>Sábado</v>
          </cell>
          <cell r="G514">
            <v>6</v>
          </cell>
        </row>
        <row r="515">
          <cell r="D515">
            <v>37435</v>
          </cell>
          <cell r="E515">
            <v>1.4040550000000001</v>
          </cell>
          <cell r="F515" t="str">
            <v>Sexta-feira</v>
          </cell>
          <cell r="G515">
            <v>5</v>
          </cell>
        </row>
        <row r="516">
          <cell r="D516">
            <v>37434</v>
          </cell>
          <cell r="E516">
            <v>1.403851</v>
          </cell>
          <cell r="F516" t="str">
            <v>Quinta-feira</v>
          </cell>
          <cell r="G516">
            <v>4</v>
          </cell>
        </row>
        <row r="517">
          <cell r="D517">
            <v>37433</v>
          </cell>
          <cell r="E517">
            <v>1.4036470000000001</v>
          </cell>
          <cell r="F517" t="str">
            <v>Quarta-Feira</v>
          </cell>
          <cell r="G517">
            <v>3</v>
          </cell>
        </row>
        <row r="518">
          <cell r="D518">
            <v>37432</v>
          </cell>
          <cell r="E518">
            <v>1.403443</v>
          </cell>
          <cell r="F518" t="str">
            <v>Terça-Feira</v>
          </cell>
          <cell r="G518">
            <v>2</v>
          </cell>
        </row>
        <row r="519">
          <cell r="D519">
            <v>37431</v>
          </cell>
          <cell r="E519">
            <v>1.40324</v>
          </cell>
          <cell r="F519" t="str">
            <v>Segunda-Feria</v>
          </cell>
          <cell r="G519">
            <v>1</v>
          </cell>
        </row>
        <row r="520">
          <cell r="D520">
            <v>37430</v>
          </cell>
          <cell r="E520">
            <v>1.4030370000000001</v>
          </cell>
          <cell r="F520" t="str">
            <v>Domingo</v>
          </cell>
          <cell r="G520">
            <v>7</v>
          </cell>
        </row>
        <row r="521">
          <cell r="D521">
            <v>37429</v>
          </cell>
          <cell r="E521">
            <v>1.4028339999999999</v>
          </cell>
          <cell r="F521" t="str">
            <v>Sábado</v>
          </cell>
          <cell r="G521">
            <v>6</v>
          </cell>
        </row>
        <row r="522">
          <cell r="D522">
            <v>37428</v>
          </cell>
          <cell r="E522">
            <v>1.402631</v>
          </cell>
          <cell r="F522" t="str">
            <v>Sexta-feira</v>
          </cell>
          <cell r="G522">
            <v>5</v>
          </cell>
        </row>
        <row r="523">
          <cell r="D523">
            <v>37427</v>
          </cell>
          <cell r="E523">
            <v>1.402428</v>
          </cell>
          <cell r="F523" t="str">
            <v>Quinta-feira</v>
          </cell>
          <cell r="G523">
            <v>4</v>
          </cell>
        </row>
        <row r="524">
          <cell r="D524">
            <v>37426</v>
          </cell>
          <cell r="E524">
            <v>1.4022250000000001</v>
          </cell>
          <cell r="F524" t="str">
            <v>Quarta-Feira</v>
          </cell>
          <cell r="G524">
            <v>3</v>
          </cell>
        </row>
        <row r="525">
          <cell r="D525">
            <v>37425</v>
          </cell>
          <cell r="E525">
            <v>1.4020220000000001</v>
          </cell>
          <cell r="F525" t="str">
            <v>Terça-Feira</v>
          </cell>
          <cell r="G525">
            <v>2</v>
          </cell>
        </row>
        <row r="526">
          <cell r="D526">
            <v>37424</v>
          </cell>
          <cell r="E526">
            <v>1.4018189999999999</v>
          </cell>
          <cell r="F526" t="str">
            <v>Segunda-Feria</v>
          </cell>
          <cell r="G526">
            <v>1</v>
          </cell>
        </row>
        <row r="527">
          <cell r="D527">
            <v>37423</v>
          </cell>
          <cell r="E527">
            <v>1.401616</v>
          </cell>
          <cell r="F527" t="str">
            <v>Domingo</v>
          </cell>
          <cell r="G527">
            <v>7</v>
          </cell>
        </row>
        <row r="528">
          <cell r="D528">
            <v>37422</v>
          </cell>
          <cell r="E528">
            <v>1.401413</v>
          </cell>
          <cell r="F528" t="str">
            <v>Sábado</v>
          </cell>
          <cell r="G528">
            <v>6</v>
          </cell>
        </row>
        <row r="529">
          <cell r="D529">
            <v>37421</v>
          </cell>
          <cell r="E529">
            <v>1.4012100000000001</v>
          </cell>
          <cell r="F529" t="str">
            <v>Sexta-feira</v>
          </cell>
          <cell r="G529">
            <v>5</v>
          </cell>
        </row>
        <row r="530">
          <cell r="D530">
            <v>37420</v>
          </cell>
          <cell r="E530">
            <v>1.4010069999999999</v>
          </cell>
          <cell r="F530" t="str">
            <v>Quinta-feira</v>
          </cell>
          <cell r="G530">
            <v>4</v>
          </cell>
        </row>
        <row r="531">
          <cell r="D531">
            <v>37419</v>
          </cell>
          <cell r="E531">
            <v>1.4008039999999999</v>
          </cell>
          <cell r="F531" t="str">
            <v>Quarta-Feira</v>
          </cell>
          <cell r="G531">
            <v>3</v>
          </cell>
        </row>
        <row r="532">
          <cell r="D532">
            <v>37418</v>
          </cell>
          <cell r="E532">
            <v>1.400601</v>
          </cell>
          <cell r="F532" t="str">
            <v>Terça-Feira</v>
          </cell>
          <cell r="G532">
            <v>2</v>
          </cell>
        </row>
        <row r="533">
          <cell r="D533">
            <v>37417</v>
          </cell>
          <cell r="E533">
            <v>1.400398</v>
          </cell>
          <cell r="F533" t="str">
            <v>Segunda-Feria</v>
          </cell>
          <cell r="G533">
            <v>1</v>
          </cell>
        </row>
        <row r="534">
          <cell r="D534">
            <v>37416</v>
          </cell>
          <cell r="E534">
            <v>1.4001950000000001</v>
          </cell>
          <cell r="F534" t="str">
            <v>Domingo</v>
          </cell>
          <cell r="G534">
            <v>7</v>
          </cell>
        </row>
        <row r="535">
          <cell r="D535">
            <v>37415</v>
          </cell>
          <cell r="E535">
            <v>1.3999919999999999</v>
          </cell>
          <cell r="F535" t="str">
            <v>Sábado</v>
          </cell>
          <cell r="G535">
            <v>6</v>
          </cell>
        </row>
        <row r="536">
          <cell r="D536">
            <v>37414</v>
          </cell>
          <cell r="E536">
            <v>1.3997889999999999</v>
          </cell>
          <cell r="F536" t="str">
            <v>Sexta-feira</v>
          </cell>
          <cell r="G536">
            <v>5</v>
          </cell>
        </row>
        <row r="537">
          <cell r="D537">
            <v>37413</v>
          </cell>
          <cell r="E537">
            <v>1.399586</v>
          </cell>
          <cell r="F537" t="str">
            <v>Quinta-feira</v>
          </cell>
          <cell r="G537">
            <v>4</v>
          </cell>
        </row>
        <row r="538">
          <cell r="D538">
            <v>37412</v>
          </cell>
          <cell r="E538">
            <v>1.399383</v>
          </cell>
          <cell r="F538" t="str">
            <v>Quarta-Feira</v>
          </cell>
          <cell r="G538">
            <v>3</v>
          </cell>
        </row>
        <row r="539">
          <cell r="D539">
            <v>37411</v>
          </cell>
          <cell r="E539">
            <v>1.3991800000000001</v>
          </cell>
          <cell r="F539" t="str">
            <v>Terça-Feira</v>
          </cell>
          <cell r="G539">
            <v>2</v>
          </cell>
        </row>
        <row r="540">
          <cell r="D540">
            <v>37410</v>
          </cell>
          <cell r="E540">
            <v>1.3989769999999999</v>
          </cell>
          <cell r="F540" t="str">
            <v>Segunda-Feria</v>
          </cell>
          <cell r="G540">
            <v>1</v>
          </cell>
        </row>
        <row r="541">
          <cell r="D541">
            <v>37409</v>
          </cell>
          <cell r="E541">
            <v>1.398774</v>
          </cell>
          <cell r="F541" t="str">
            <v>Domingo</v>
          </cell>
          <cell r="G541">
            <v>7</v>
          </cell>
        </row>
        <row r="542">
          <cell r="D542">
            <v>37408</v>
          </cell>
          <cell r="E542">
            <v>1.398571</v>
          </cell>
          <cell r="F542" t="str">
            <v>Sábado</v>
          </cell>
          <cell r="G542">
            <v>6</v>
          </cell>
        </row>
        <row r="543">
          <cell r="D543">
            <v>37407</v>
          </cell>
          <cell r="E543">
            <v>1.3983680000000001</v>
          </cell>
          <cell r="F543" t="str">
            <v>Sexta-feira</v>
          </cell>
          <cell r="G543">
            <v>5</v>
          </cell>
        </row>
        <row r="544">
          <cell r="D544">
            <v>37406</v>
          </cell>
          <cell r="E544">
            <v>1.3981650000000001</v>
          </cell>
          <cell r="F544" t="str">
            <v>Quinta-feira</v>
          </cell>
          <cell r="G544">
            <v>4</v>
          </cell>
        </row>
        <row r="545">
          <cell r="D545">
            <v>37405</v>
          </cell>
          <cell r="E545">
            <v>1.3979619999999999</v>
          </cell>
          <cell r="F545" t="str">
            <v>Quarta-Feira</v>
          </cell>
          <cell r="G545">
            <v>3</v>
          </cell>
        </row>
        <row r="546">
          <cell r="D546">
            <v>37404</v>
          </cell>
          <cell r="E546">
            <v>1.397759</v>
          </cell>
          <cell r="F546" t="str">
            <v>Terça-Feira</v>
          </cell>
          <cell r="G546">
            <v>2</v>
          </cell>
        </row>
        <row r="547">
          <cell r="D547">
            <v>37403</v>
          </cell>
          <cell r="E547">
            <v>1.397556</v>
          </cell>
          <cell r="F547" t="str">
            <v>Segunda-Feria</v>
          </cell>
          <cell r="G547">
            <v>1</v>
          </cell>
        </row>
        <row r="548">
          <cell r="D548">
            <v>37402</v>
          </cell>
          <cell r="E548">
            <v>1.3973530000000001</v>
          </cell>
          <cell r="F548" t="str">
            <v>Domingo</v>
          </cell>
          <cell r="G548">
            <v>7</v>
          </cell>
        </row>
        <row r="549">
          <cell r="D549">
            <v>37401</v>
          </cell>
          <cell r="E549">
            <v>1.3971499999999999</v>
          </cell>
          <cell r="F549" t="str">
            <v>Sábado</v>
          </cell>
          <cell r="G549">
            <v>6</v>
          </cell>
        </row>
        <row r="550">
          <cell r="D550">
            <v>37400</v>
          </cell>
          <cell r="E550">
            <v>1.3969469999999999</v>
          </cell>
          <cell r="F550" t="str">
            <v>Sexta-feira</v>
          </cell>
          <cell r="G550">
            <v>5</v>
          </cell>
        </row>
        <row r="551">
          <cell r="D551">
            <v>37399</v>
          </cell>
          <cell r="E551">
            <v>1.396744</v>
          </cell>
          <cell r="F551" t="str">
            <v>Quinta-feira</v>
          </cell>
          <cell r="G551">
            <v>4</v>
          </cell>
        </row>
        <row r="552">
          <cell r="D552">
            <v>37398</v>
          </cell>
          <cell r="E552">
            <v>1.396541</v>
          </cell>
          <cell r="F552" t="str">
            <v>Quarta-Feira</v>
          </cell>
          <cell r="G552">
            <v>3</v>
          </cell>
        </row>
        <row r="553">
          <cell r="D553">
            <v>37397</v>
          </cell>
          <cell r="E553">
            <v>1.396339</v>
          </cell>
          <cell r="F553" t="str">
            <v>Terça-Feira</v>
          </cell>
          <cell r="G553">
            <v>2</v>
          </cell>
        </row>
        <row r="554">
          <cell r="D554">
            <v>37396</v>
          </cell>
          <cell r="E554">
            <v>1.396137</v>
          </cell>
          <cell r="F554" t="str">
            <v>Segunda-Feria</v>
          </cell>
          <cell r="G554">
            <v>1</v>
          </cell>
        </row>
        <row r="555">
          <cell r="D555">
            <v>37395</v>
          </cell>
          <cell r="E555">
            <v>1.3959349999999999</v>
          </cell>
          <cell r="F555" t="str">
            <v>Domingo</v>
          </cell>
          <cell r="G555">
            <v>7</v>
          </cell>
        </row>
        <row r="556">
          <cell r="D556">
            <v>37394</v>
          </cell>
          <cell r="E556">
            <v>1.3957329999999999</v>
          </cell>
          <cell r="F556" t="str">
            <v>Sábado</v>
          </cell>
          <cell r="G556">
            <v>6</v>
          </cell>
        </row>
        <row r="557">
          <cell r="D557">
            <v>37393</v>
          </cell>
          <cell r="E557">
            <v>1.3955310000000001</v>
          </cell>
          <cell r="F557" t="str">
            <v>Sexta-feira</v>
          </cell>
          <cell r="G557">
            <v>5</v>
          </cell>
        </row>
        <row r="558">
          <cell r="D558">
            <v>37392</v>
          </cell>
          <cell r="E558">
            <v>1.395329</v>
          </cell>
          <cell r="F558" t="str">
            <v>Quinta-feira</v>
          </cell>
          <cell r="G558">
            <v>4</v>
          </cell>
        </row>
        <row r="559">
          <cell r="D559">
            <v>37391</v>
          </cell>
          <cell r="E559">
            <v>1.395127</v>
          </cell>
          <cell r="F559" t="str">
            <v>Quarta-Feira</v>
          </cell>
          <cell r="G559">
            <v>3</v>
          </cell>
        </row>
        <row r="560">
          <cell r="D560">
            <v>37390</v>
          </cell>
          <cell r="E560">
            <v>1.394925</v>
          </cell>
          <cell r="F560" t="str">
            <v>Terça-Feira</v>
          </cell>
          <cell r="G560">
            <v>2</v>
          </cell>
        </row>
        <row r="561">
          <cell r="D561">
            <v>37389</v>
          </cell>
          <cell r="E561">
            <v>1.3947229999999999</v>
          </cell>
          <cell r="F561" t="str">
            <v>Segunda-Feria</v>
          </cell>
          <cell r="G561">
            <v>1</v>
          </cell>
        </row>
        <row r="562">
          <cell r="D562">
            <v>37388</v>
          </cell>
          <cell r="E562">
            <v>1.3945209999999999</v>
          </cell>
          <cell r="F562" t="str">
            <v>Domingo</v>
          </cell>
          <cell r="G562">
            <v>7</v>
          </cell>
        </row>
        <row r="563">
          <cell r="D563">
            <v>37387</v>
          </cell>
          <cell r="E563">
            <v>1.3943190000000001</v>
          </cell>
          <cell r="F563" t="str">
            <v>Sábado</v>
          </cell>
          <cell r="G563">
            <v>6</v>
          </cell>
        </row>
        <row r="564">
          <cell r="D564">
            <v>37386</v>
          </cell>
          <cell r="E564">
            <v>1.3941170000000001</v>
          </cell>
          <cell r="F564" t="str">
            <v>Sexta-feira</v>
          </cell>
          <cell r="G564">
            <v>5</v>
          </cell>
        </row>
        <row r="565">
          <cell r="D565">
            <v>37385</v>
          </cell>
          <cell r="E565">
            <v>1.393915</v>
          </cell>
          <cell r="F565" t="str">
            <v>Quinta-feira</v>
          </cell>
          <cell r="G565">
            <v>4</v>
          </cell>
        </row>
        <row r="566">
          <cell r="D566">
            <v>37384</v>
          </cell>
          <cell r="E566">
            <v>1.393713</v>
          </cell>
          <cell r="F566" t="str">
            <v>Quarta-Feira</v>
          </cell>
          <cell r="G566">
            <v>3</v>
          </cell>
        </row>
        <row r="567">
          <cell r="D567">
            <v>37383</v>
          </cell>
          <cell r="E567">
            <v>1.3935109999999999</v>
          </cell>
          <cell r="F567" t="str">
            <v>Terça-Feira</v>
          </cell>
          <cell r="G567">
            <v>2</v>
          </cell>
        </row>
        <row r="568">
          <cell r="D568">
            <v>37382</v>
          </cell>
          <cell r="E568">
            <v>1.3933089999999999</v>
          </cell>
          <cell r="F568" t="str">
            <v>Segunda-Feria</v>
          </cell>
          <cell r="G568">
            <v>1</v>
          </cell>
        </row>
        <row r="569">
          <cell r="D569">
            <v>37381</v>
          </cell>
          <cell r="E569">
            <v>1.3931070000000001</v>
          </cell>
          <cell r="F569" t="str">
            <v>Domingo</v>
          </cell>
          <cell r="G569">
            <v>7</v>
          </cell>
        </row>
        <row r="570">
          <cell r="D570">
            <v>37380</v>
          </cell>
          <cell r="E570">
            <v>1.3929050000000001</v>
          </cell>
          <cell r="F570" t="str">
            <v>Sábado</v>
          </cell>
          <cell r="G570">
            <v>6</v>
          </cell>
        </row>
        <row r="571">
          <cell r="D571">
            <v>37379</v>
          </cell>
          <cell r="E571">
            <v>1.392703</v>
          </cell>
          <cell r="F571" t="str">
            <v>Sexta-feira</v>
          </cell>
          <cell r="G571">
            <v>5</v>
          </cell>
        </row>
        <row r="572">
          <cell r="D572">
            <v>37378</v>
          </cell>
          <cell r="E572">
            <v>1.392501</v>
          </cell>
          <cell r="F572" t="str">
            <v>Quinta-feira</v>
          </cell>
          <cell r="G572">
            <v>4</v>
          </cell>
        </row>
        <row r="573">
          <cell r="D573">
            <v>37377</v>
          </cell>
          <cell r="E573">
            <v>1.392299</v>
          </cell>
          <cell r="F573" t="str">
            <v>Quarta-Feira</v>
          </cell>
          <cell r="G573">
            <v>3</v>
          </cell>
        </row>
        <row r="574">
          <cell r="D574">
            <v>37376</v>
          </cell>
          <cell r="E574">
            <v>1.3920969999999999</v>
          </cell>
          <cell r="F574" t="str">
            <v>Terça-Feira</v>
          </cell>
          <cell r="G574">
            <v>2</v>
          </cell>
        </row>
        <row r="575">
          <cell r="D575">
            <v>37375</v>
          </cell>
          <cell r="E575">
            <v>1.3918950000000001</v>
          </cell>
          <cell r="F575" t="str">
            <v>Segunda-Feria</v>
          </cell>
          <cell r="G575">
            <v>1</v>
          </cell>
        </row>
        <row r="576">
          <cell r="D576">
            <v>37374</v>
          </cell>
          <cell r="E576">
            <v>1.3916930000000001</v>
          </cell>
          <cell r="F576" t="str">
            <v>Domingo</v>
          </cell>
          <cell r="G576">
            <v>7</v>
          </cell>
        </row>
        <row r="577">
          <cell r="D577">
            <v>37373</v>
          </cell>
          <cell r="E577">
            <v>1.391491</v>
          </cell>
          <cell r="F577" t="str">
            <v>Sábado</v>
          </cell>
          <cell r="G577">
            <v>6</v>
          </cell>
        </row>
        <row r="578">
          <cell r="D578">
            <v>37372</v>
          </cell>
          <cell r="E578">
            <v>1.391289</v>
          </cell>
          <cell r="F578" t="str">
            <v>Sexta-feira</v>
          </cell>
          <cell r="G578">
            <v>5</v>
          </cell>
        </row>
        <row r="579">
          <cell r="D579">
            <v>37371</v>
          </cell>
          <cell r="E579">
            <v>1.391087</v>
          </cell>
          <cell r="F579" t="str">
            <v>Quinta-feira</v>
          </cell>
          <cell r="G579">
            <v>4</v>
          </cell>
        </row>
        <row r="580">
          <cell r="D580">
            <v>37370</v>
          </cell>
          <cell r="E580">
            <v>1.3908849999999999</v>
          </cell>
          <cell r="F580" t="str">
            <v>Quarta-Feira</v>
          </cell>
          <cell r="G580">
            <v>3</v>
          </cell>
        </row>
        <row r="581">
          <cell r="D581">
            <v>37369</v>
          </cell>
          <cell r="E581">
            <v>1.3906829999999999</v>
          </cell>
          <cell r="F581" t="str">
            <v>Terça-Feira</v>
          </cell>
          <cell r="G581">
            <v>2</v>
          </cell>
        </row>
        <row r="582">
          <cell r="D582">
            <v>37368</v>
          </cell>
          <cell r="E582">
            <v>1.3904810000000001</v>
          </cell>
          <cell r="F582" t="str">
            <v>Segunda-Feria</v>
          </cell>
          <cell r="G582">
            <v>1</v>
          </cell>
        </row>
        <row r="583">
          <cell r="D583">
            <v>37367</v>
          </cell>
          <cell r="E583">
            <v>1.3903160000000001</v>
          </cell>
          <cell r="F583" t="str">
            <v>Domingo</v>
          </cell>
          <cell r="G583">
            <v>7</v>
          </cell>
        </row>
        <row r="584">
          <cell r="D584">
            <v>37366</v>
          </cell>
          <cell r="E584">
            <v>1.3901509999999999</v>
          </cell>
          <cell r="F584" t="str">
            <v>Sábado</v>
          </cell>
          <cell r="G584">
            <v>6</v>
          </cell>
        </row>
        <row r="585">
          <cell r="D585">
            <v>37365</v>
          </cell>
          <cell r="E585">
            <v>1.3899859999999999</v>
          </cell>
          <cell r="F585" t="str">
            <v>Sexta-feira</v>
          </cell>
          <cell r="G585">
            <v>5</v>
          </cell>
        </row>
        <row r="586">
          <cell r="D586">
            <v>37364</v>
          </cell>
          <cell r="E586">
            <v>1.389821</v>
          </cell>
          <cell r="F586" t="str">
            <v>Quinta-feira</v>
          </cell>
          <cell r="G586">
            <v>4</v>
          </cell>
        </row>
        <row r="587">
          <cell r="D587">
            <v>37363</v>
          </cell>
          <cell r="E587">
            <v>1.389656</v>
          </cell>
          <cell r="F587" t="str">
            <v>Quarta-Feira</v>
          </cell>
          <cell r="G587">
            <v>3</v>
          </cell>
        </row>
        <row r="588">
          <cell r="D588">
            <v>37362</v>
          </cell>
          <cell r="E588">
            <v>1.389491</v>
          </cell>
          <cell r="F588" t="str">
            <v>Terça-Feira</v>
          </cell>
          <cell r="G588">
            <v>2</v>
          </cell>
        </row>
        <row r="589">
          <cell r="D589">
            <v>37361</v>
          </cell>
          <cell r="E589">
            <v>1.3893260000000001</v>
          </cell>
          <cell r="F589" t="str">
            <v>Segunda-Feria</v>
          </cell>
          <cell r="G589">
            <v>1</v>
          </cell>
        </row>
        <row r="590">
          <cell r="D590">
            <v>37360</v>
          </cell>
          <cell r="E590">
            <v>1.3891610000000001</v>
          </cell>
          <cell r="F590" t="str">
            <v>Domingo</v>
          </cell>
          <cell r="G590">
            <v>7</v>
          </cell>
        </row>
        <row r="591">
          <cell r="D591">
            <v>37359</v>
          </cell>
          <cell r="E591">
            <v>1.3889959999999999</v>
          </cell>
          <cell r="F591" t="str">
            <v>Sábado</v>
          </cell>
          <cell r="G591">
            <v>6</v>
          </cell>
        </row>
        <row r="592">
          <cell r="D592">
            <v>37358</v>
          </cell>
          <cell r="E592">
            <v>1.3888309999999999</v>
          </cell>
          <cell r="F592" t="str">
            <v>Sexta-feira</v>
          </cell>
          <cell r="G592">
            <v>5</v>
          </cell>
        </row>
        <row r="593">
          <cell r="D593">
            <v>37357</v>
          </cell>
          <cell r="E593">
            <v>1.388666</v>
          </cell>
          <cell r="F593" t="str">
            <v>Quinta-feira</v>
          </cell>
          <cell r="G593">
            <v>4</v>
          </cell>
        </row>
        <row r="594">
          <cell r="D594">
            <v>37356</v>
          </cell>
          <cell r="E594">
            <v>1.388501</v>
          </cell>
          <cell r="F594" t="str">
            <v>Quarta-Feira</v>
          </cell>
          <cell r="G594">
            <v>3</v>
          </cell>
        </row>
        <row r="595">
          <cell r="D595">
            <v>37355</v>
          </cell>
          <cell r="E595">
            <v>1.388336</v>
          </cell>
          <cell r="F595" t="str">
            <v>Terça-Feira</v>
          </cell>
          <cell r="G595">
            <v>2</v>
          </cell>
        </row>
        <row r="596">
          <cell r="D596">
            <v>37354</v>
          </cell>
          <cell r="E596">
            <v>1.388171</v>
          </cell>
          <cell r="F596" t="str">
            <v>Segunda-Feria</v>
          </cell>
          <cell r="G596">
            <v>1</v>
          </cell>
        </row>
        <row r="597">
          <cell r="D597">
            <v>37353</v>
          </cell>
          <cell r="E597">
            <v>1.3880060000000001</v>
          </cell>
          <cell r="F597" t="str">
            <v>Domingo</v>
          </cell>
          <cell r="G597">
            <v>7</v>
          </cell>
        </row>
        <row r="598">
          <cell r="D598">
            <v>37352</v>
          </cell>
          <cell r="E598">
            <v>1.3878410000000001</v>
          </cell>
          <cell r="F598" t="str">
            <v>Sábado</v>
          </cell>
          <cell r="G598">
            <v>6</v>
          </cell>
        </row>
        <row r="599">
          <cell r="D599">
            <v>37351</v>
          </cell>
          <cell r="E599">
            <v>1.3876759999999999</v>
          </cell>
          <cell r="F599" t="str">
            <v>Sexta-feira</v>
          </cell>
          <cell r="G599">
            <v>5</v>
          </cell>
        </row>
        <row r="600">
          <cell r="D600">
            <v>37350</v>
          </cell>
          <cell r="E600">
            <v>1.3875109999999999</v>
          </cell>
          <cell r="F600" t="str">
            <v>Quinta-feira</v>
          </cell>
          <cell r="G600">
            <v>4</v>
          </cell>
        </row>
        <row r="601">
          <cell r="D601">
            <v>37349</v>
          </cell>
          <cell r="E601">
            <v>1.387346</v>
          </cell>
          <cell r="F601" t="str">
            <v>Quarta-Feira</v>
          </cell>
          <cell r="G601">
            <v>3</v>
          </cell>
        </row>
        <row r="602">
          <cell r="D602">
            <v>37348</v>
          </cell>
          <cell r="E602">
            <v>1.387181</v>
          </cell>
          <cell r="F602" t="str">
            <v>Terça-Feira</v>
          </cell>
          <cell r="G602">
            <v>2</v>
          </cell>
        </row>
        <row r="603">
          <cell r="D603">
            <v>37347</v>
          </cell>
          <cell r="E603">
            <v>1.387016</v>
          </cell>
          <cell r="F603" t="str">
            <v>Segunda-Feria</v>
          </cell>
          <cell r="G603">
            <v>1</v>
          </cell>
        </row>
        <row r="604">
          <cell r="D604">
            <v>37346</v>
          </cell>
          <cell r="E604">
            <v>1.3868510000000001</v>
          </cell>
          <cell r="F604" t="str">
            <v>Domingo</v>
          </cell>
          <cell r="G604">
            <v>7</v>
          </cell>
        </row>
        <row r="605">
          <cell r="D605">
            <v>37345</v>
          </cell>
          <cell r="E605">
            <v>1.3866860000000001</v>
          </cell>
          <cell r="F605" t="str">
            <v>Sábado</v>
          </cell>
          <cell r="G605">
            <v>6</v>
          </cell>
        </row>
        <row r="606">
          <cell r="D606">
            <v>37344</v>
          </cell>
          <cell r="E606">
            <v>1.3865209999999999</v>
          </cell>
          <cell r="F606" t="str">
            <v>Sexta-feira</v>
          </cell>
          <cell r="G606">
            <v>5</v>
          </cell>
        </row>
        <row r="607">
          <cell r="D607">
            <v>37343</v>
          </cell>
          <cell r="E607">
            <v>1.3863559999999999</v>
          </cell>
          <cell r="F607" t="str">
            <v>Quinta-feira</v>
          </cell>
          <cell r="G607">
            <v>4</v>
          </cell>
        </row>
        <row r="608">
          <cell r="D608">
            <v>37342</v>
          </cell>
          <cell r="E608">
            <v>1.386191</v>
          </cell>
          <cell r="F608" t="str">
            <v>Quarta-Feira</v>
          </cell>
          <cell r="G608">
            <v>3</v>
          </cell>
        </row>
        <row r="609">
          <cell r="D609">
            <v>37341</v>
          </cell>
          <cell r="E609">
            <v>1.386026</v>
          </cell>
          <cell r="F609" t="str">
            <v>Terça-Feira</v>
          </cell>
          <cell r="G609">
            <v>2</v>
          </cell>
        </row>
        <row r="610">
          <cell r="D610">
            <v>37340</v>
          </cell>
          <cell r="E610">
            <v>1.385861</v>
          </cell>
          <cell r="F610" t="str">
            <v>Segunda-Feria</v>
          </cell>
          <cell r="G610">
            <v>1</v>
          </cell>
        </row>
        <row r="611">
          <cell r="D611">
            <v>37339</v>
          </cell>
          <cell r="E611">
            <v>1.385696</v>
          </cell>
          <cell r="F611" t="str">
            <v>Domingo</v>
          </cell>
          <cell r="G611">
            <v>7</v>
          </cell>
        </row>
        <row r="612">
          <cell r="D612">
            <v>37338</v>
          </cell>
          <cell r="E612">
            <v>1.3855310000000001</v>
          </cell>
          <cell r="F612" t="str">
            <v>Sábado</v>
          </cell>
          <cell r="G612">
            <v>6</v>
          </cell>
        </row>
        <row r="613">
          <cell r="D613">
            <v>37337</v>
          </cell>
          <cell r="E613">
            <v>1.3853660000000001</v>
          </cell>
          <cell r="F613" t="str">
            <v>Sexta-feira</v>
          </cell>
          <cell r="G613">
            <v>5</v>
          </cell>
        </row>
        <row r="614">
          <cell r="D614">
            <v>37336</v>
          </cell>
          <cell r="E614">
            <v>1.3852009999999999</v>
          </cell>
          <cell r="F614" t="str">
            <v>Quinta-feira</v>
          </cell>
          <cell r="G614">
            <v>4</v>
          </cell>
        </row>
        <row r="615">
          <cell r="D615">
            <v>37335</v>
          </cell>
          <cell r="E615">
            <v>1.3850370000000001</v>
          </cell>
          <cell r="F615" t="str">
            <v>Quarta-Feira</v>
          </cell>
          <cell r="G615">
            <v>3</v>
          </cell>
        </row>
        <row r="616">
          <cell r="D616">
            <v>37334</v>
          </cell>
          <cell r="E616">
            <v>1.384873</v>
          </cell>
          <cell r="F616" t="str">
            <v>Terça-Feira</v>
          </cell>
          <cell r="G616">
            <v>2</v>
          </cell>
        </row>
        <row r="617">
          <cell r="D617">
            <v>37333</v>
          </cell>
          <cell r="E617">
            <v>1.384709</v>
          </cell>
          <cell r="F617" t="str">
            <v>Segunda-Feria</v>
          </cell>
          <cell r="G617">
            <v>1</v>
          </cell>
        </row>
        <row r="618">
          <cell r="D618">
            <v>37332</v>
          </cell>
          <cell r="E618">
            <v>1.3845449999999999</v>
          </cell>
          <cell r="F618" t="str">
            <v>Domingo</v>
          </cell>
          <cell r="G618">
            <v>7</v>
          </cell>
        </row>
        <row r="619">
          <cell r="D619">
            <v>37331</v>
          </cell>
          <cell r="E619">
            <v>1.3843810000000001</v>
          </cell>
          <cell r="F619" t="str">
            <v>Sábado</v>
          </cell>
          <cell r="G619">
            <v>6</v>
          </cell>
        </row>
        <row r="620">
          <cell r="D620">
            <v>37330</v>
          </cell>
          <cell r="E620">
            <v>1.384217</v>
          </cell>
          <cell r="F620" t="str">
            <v>Sexta-feira</v>
          </cell>
          <cell r="G620">
            <v>5</v>
          </cell>
        </row>
        <row r="621">
          <cell r="D621">
            <v>37329</v>
          </cell>
          <cell r="E621">
            <v>1.384053</v>
          </cell>
          <cell r="F621" t="str">
            <v>Quinta-feira</v>
          </cell>
          <cell r="G621">
            <v>4</v>
          </cell>
        </row>
        <row r="622">
          <cell r="D622">
            <v>37328</v>
          </cell>
          <cell r="E622">
            <v>1.3838889999999999</v>
          </cell>
          <cell r="F622" t="str">
            <v>Quarta-Feira</v>
          </cell>
          <cell r="G622">
            <v>3</v>
          </cell>
        </row>
        <row r="623">
          <cell r="D623">
            <v>37327</v>
          </cell>
          <cell r="E623">
            <v>1.3837250000000001</v>
          </cell>
          <cell r="F623" t="str">
            <v>Terça-Feira</v>
          </cell>
          <cell r="G623">
            <v>2</v>
          </cell>
        </row>
        <row r="624">
          <cell r="D624">
            <v>37326</v>
          </cell>
          <cell r="E624">
            <v>1.383561</v>
          </cell>
          <cell r="F624" t="str">
            <v>Segunda-Feria</v>
          </cell>
          <cell r="G624">
            <v>1</v>
          </cell>
        </row>
        <row r="625">
          <cell r="D625">
            <v>37325</v>
          </cell>
          <cell r="E625">
            <v>1.383397</v>
          </cell>
          <cell r="F625" t="str">
            <v>Domingo</v>
          </cell>
          <cell r="G625">
            <v>7</v>
          </cell>
        </row>
        <row r="626">
          <cell r="D626">
            <v>37324</v>
          </cell>
          <cell r="E626">
            <v>1.3832329999999999</v>
          </cell>
          <cell r="F626" t="str">
            <v>Sábado</v>
          </cell>
          <cell r="G626">
            <v>6</v>
          </cell>
        </row>
        <row r="627">
          <cell r="D627">
            <v>37323</v>
          </cell>
          <cell r="E627">
            <v>1.3830690000000001</v>
          </cell>
          <cell r="F627" t="str">
            <v>Sexta-feira</v>
          </cell>
          <cell r="G627">
            <v>5</v>
          </cell>
        </row>
        <row r="628">
          <cell r="D628">
            <v>37322</v>
          </cell>
          <cell r="E628">
            <v>1.3829050000000001</v>
          </cell>
          <cell r="F628" t="str">
            <v>Quinta-feira</v>
          </cell>
          <cell r="G628">
            <v>4</v>
          </cell>
        </row>
        <row r="629">
          <cell r="D629">
            <v>37321</v>
          </cell>
          <cell r="E629">
            <v>1.382741</v>
          </cell>
          <cell r="F629" t="str">
            <v>Quarta-Feira</v>
          </cell>
          <cell r="G629">
            <v>3</v>
          </cell>
        </row>
        <row r="630">
          <cell r="D630">
            <v>37320</v>
          </cell>
          <cell r="E630">
            <v>1.3825769999999999</v>
          </cell>
          <cell r="F630" t="str">
            <v>Terça-Feira</v>
          </cell>
          <cell r="G630">
            <v>2</v>
          </cell>
        </row>
        <row r="631">
          <cell r="D631">
            <v>37319</v>
          </cell>
          <cell r="E631">
            <v>1.3824129999999999</v>
          </cell>
          <cell r="F631" t="str">
            <v>Segunda-Feria</v>
          </cell>
          <cell r="G631">
            <v>1</v>
          </cell>
        </row>
        <row r="632">
          <cell r="D632">
            <v>37318</v>
          </cell>
          <cell r="E632">
            <v>1.3822490000000001</v>
          </cell>
          <cell r="F632" t="str">
            <v>Domingo</v>
          </cell>
          <cell r="G632">
            <v>7</v>
          </cell>
        </row>
        <row r="633">
          <cell r="D633">
            <v>37317</v>
          </cell>
          <cell r="E633">
            <v>1.382085</v>
          </cell>
          <cell r="F633" t="str">
            <v>Sábado</v>
          </cell>
          <cell r="G633">
            <v>6</v>
          </cell>
        </row>
        <row r="634">
          <cell r="D634">
            <v>37316</v>
          </cell>
          <cell r="E634">
            <v>1.381921</v>
          </cell>
          <cell r="F634" t="str">
            <v>Sexta-feira</v>
          </cell>
          <cell r="G634">
            <v>5</v>
          </cell>
        </row>
        <row r="635">
          <cell r="D635">
            <v>37315</v>
          </cell>
          <cell r="E635">
            <v>1.3817569999999999</v>
          </cell>
          <cell r="F635" t="str">
            <v>Quinta-feira</v>
          </cell>
          <cell r="G635">
            <v>4</v>
          </cell>
        </row>
        <row r="636">
          <cell r="D636">
            <v>37314</v>
          </cell>
          <cell r="E636">
            <v>1.3815930000000001</v>
          </cell>
          <cell r="F636" t="str">
            <v>Quarta-Feira</v>
          </cell>
          <cell r="G636">
            <v>3</v>
          </cell>
        </row>
        <row r="637">
          <cell r="D637">
            <v>37313</v>
          </cell>
          <cell r="E637">
            <v>1.381429</v>
          </cell>
          <cell r="F637" t="str">
            <v>Terça-Feira</v>
          </cell>
          <cell r="G637">
            <v>2</v>
          </cell>
        </row>
        <row r="638">
          <cell r="D638">
            <v>37312</v>
          </cell>
          <cell r="E638">
            <v>1.381265</v>
          </cell>
          <cell r="F638" t="str">
            <v>Segunda-Feria</v>
          </cell>
          <cell r="G638">
            <v>1</v>
          </cell>
        </row>
        <row r="639">
          <cell r="D639">
            <v>37311</v>
          </cell>
          <cell r="E639">
            <v>1.3811009999999999</v>
          </cell>
          <cell r="F639" t="str">
            <v>Domingo</v>
          </cell>
          <cell r="G639">
            <v>7</v>
          </cell>
        </row>
        <row r="640">
          <cell r="D640">
            <v>37310</v>
          </cell>
          <cell r="E640">
            <v>1.3809370000000001</v>
          </cell>
          <cell r="F640" t="str">
            <v>Sábado</v>
          </cell>
          <cell r="G640">
            <v>6</v>
          </cell>
        </row>
        <row r="641">
          <cell r="D641">
            <v>37309</v>
          </cell>
          <cell r="E641">
            <v>1.380773</v>
          </cell>
          <cell r="F641" t="str">
            <v>Sexta-feira</v>
          </cell>
          <cell r="G641">
            <v>5</v>
          </cell>
        </row>
        <row r="642">
          <cell r="D642">
            <v>37308</v>
          </cell>
          <cell r="E642">
            <v>1.380609</v>
          </cell>
          <cell r="F642" t="str">
            <v>Quinta-feira</v>
          </cell>
          <cell r="G642">
            <v>4</v>
          </cell>
        </row>
        <row r="643">
          <cell r="D643">
            <v>37307</v>
          </cell>
          <cell r="E643">
            <v>1.3804449999999999</v>
          </cell>
          <cell r="F643" t="str">
            <v>Quarta-Feira</v>
          </cell>
          <cell r="G643">
            <v>3</v>
          </cell>
        </row>
        <row r="644">
          <cell r="D644">
            <v>37306</v>
          </cell>
          <cell r="E644">
            <v>1.3802810000000001</v>
          </cell>
          <cell r="F644" t="str">
            <v>Terça-Feira</v>
          </cell>
          <cell r="G644">
            <v>2</v>
          </cell>
        </row>
        <row r="645">
          <cell r="D645">
            <v>37305</v>
          </cell>
          <cell r="E645">
            <v>1.380117</v>
          </cell>
          <cell r="F645" t="str">
            <v>Segunda-Feria</v>
          </cell>
          <cell r="G645">
            <v>1</v>
          </cell>
        </row>
        <row r="646">
          <cell r="D646">
            <v>37304</v>
          </cell>
          <cell r="E646">
            <v>1.379953</v>
          </cell>
          <cell r="F646" t="str">
            <v>Domingo</v>
          </cell>
          <cell r="G646">
            <v>7</v>
          </cell>
        </row>
        <row r="647">
          <cell r="D647">
            <v>37303</v>
          </cell>
          <cell r="E647">
            <v>1.3797889999999999</v>
          </cell>
          <cell r="F647" t="str">
            <v>Sábado</v>
          </cell>
          <cell r="G647">
            <v>6</v>
          </cell>
        </row>
        <row r="648">
          <cell r="D648">
            <v>37302</v>
          </cell>
          <cell r="E648">
            <v>1.3796250000000001</v>
          </cell>
          <cell r="F648" t="str">
            <v>Sexta-feira</v>
          </cell>
          <cell r="G648">
            <v>5</v>
          </cell>
        </row>
        <row r="649">
          <cell r="D649">
            <v>37301</v>
          </cell>
          <cell r="E649">
            <v>1.379461</v>
          </cell>
          <cell r="F649" t="str">
            <v>Quinta-feira</v>
          </cell>
          <cell r="G649">
            <v>4</v>
          </cell>
        </row>
        <row r="650">
          <cell r="D650">
            <v>37300</v>
          </cell>
          <cell r="E650">
            <v>1.379297</v>
          </cell>
          <cell r="F650" t="str">
            <v>Quarta-Feira</v>
          </cell>
          <cell r="G650">
            <v>3</v>
          </cell>
        </row>
        <row r="651">
          <cell r="D651">
            <v>37299</v>
          </cell>
          <cell r="E651">
            <v>1.3791329999999999</v>
          </cell>
          <cell r="F651" t="str">
            <v>Terça-Feira</v>
          </cell>
          <cell r="G651">
            <v>2</v>
          </cell>
        </row>
        <row r="652">
          <cell r="D652">
            <v>37298</v>
          </cell>
          <cell r="E652">
            <v>1.3789689999999999</v>
          </cell>
          <cell r="F652" t="str">
            <v>Segunda-Feria</v>
          </cell>
          <cell r="G652">
            <v>1</v>
          </cell>
        </row>
        <row r="653">
          <cell r="D653">
            <v>37297</v>
          </cell>
          <cell r="E653">
            <v>1.3788050000000001</v>
          </cell>
          <cell r="F653" t="str">
            <v>Domingo</v>
          </cell>
          <cell r="G653">
            <v>7</v>
          </cell>
        </row>
        <row r="654">
          <cell r="D654">
            <v>37296</v>
          </cell>
          <cell r="E654">
            <v>1.378641</v>
          </cell>
          <cell r="F654" t="str">
            <v>Sábado</v>
          </cell>
          <cell r="G654">
            <v>6</v>
          </cell>
        </row>
        <row r="655">
          <cell r="D655">
            <v>37295</v>
          </cell>
          <cell r="E655">
            <v>1.378477</v>
          </cell>
          <cell r="F655" t="str">
            <v>Sexta-feira</v>
          </cell>
          <cell r="G655">
            <v>5</v>
          </cell>
        </row>
        <row r="656">
          <cell r="D656">
            <v>37294</v>
          </cell>
          <cell r="E656">
            <v>1.3783129999999999</v>
          </cell>
          <cell r="F656" t="str">
            <v>Quinta-feira</v>
          </cell>
          <cell r="G656">
            <v>4</v>
          </cell>
        </row>
        <row r="657">
          <cell r="D657">
            <v>37293</v>
          </cell>
          <cell r="E657">
            <v>1.3781490000000001</v>
          </cell>
          <cell r="F657" t="str">
            <v>Quarta-Feira</v>
          </cell>
          <cell r="G657">
            <v>3</v>
          </cell>
        </row>
        <row r="658">
          <cell r="D658">
            <v>37292</v>
          </cell>
          <cell r="E658">
            <v>1.377985</v>
          </cell>
          <cell r="F658" t="str">
            <v>Terça-Feira</v>
          </cell>
          <cell r="G658">
            <v>2</v>
          </cell>
        </row>
        <row r="659">
          <cell r="D659">
            <v>37291</v>
          </cell>
          <cell r="E659">
            <v>1.377821</v>
          </cell>
          <cell r="F659" t="str">
            <v>Segunda-Feria</v>
          </cell>
          <cell r="G659">
            <v>1</v>
          </cell>
        </row>
        <row r="660">
          <cell r="D660">
            <v>37290</v>
          </cell>
          <cell r="E660">
            <v>1.3776569999999999</v>
          </cell>
          <cell r="F660" t="str">
            <v>Domingo</v>
          </cell>
          <cell r="G660">
            <v>7</v>
          </cell>
        </row>
        <row r="661">
          <cell r="D661">
            <v>37289</v>
          </cell>
          <cell r="E661">
            <v>1.3774930000000001</v>
          </cell>
          <cell r="F661" t="str">
            <v>Sábado</v>
          </cell>
          <cell r="G661">
            <v>6</v>
          </cell>
        </row>
        <row r="662">
          <cell r="D662">
            <v>37288</v>
          </cell>
          <cell r="E662">
            <v>1.377329</v>
          </cell>
          <cell r="F662" t="str">
            <v>Sexta-feira</v>
          </cell>
          <cell r="G662">
            <v>5</v>
          </cell>
        </row>
        <row r="663">
          <cell r="D663">
            <v>37287</v>
          </cell>
          <cell r="E663">
            <v>1.377165</v>
          </cell>
          <cell r="F663" t="str">
            <v>Quinta-feira</v>
          </cell>
          <cell r="G663">
            <v>4</v>
          </cell>
        </row>
        <row r="664">
          <cell r="D664">
            <v>37286</v>
          </cell>
          <cell r="E664">
            <v>1.3770009999999999</v>
          </cell>
          <cell r="F664" t="str">
            <v>Quarta-Feira</v>
          </cell>
          <cell r="G664">
            <v>3</v>
          </cell>
        </row>
        <row r="665">
          <cell r="D665">
            <v>37285</v>
          </cell>
          <cell r="E665">
            <v>1.3768370000000001</v>
          </cell>
          <cell r="F665" t="str">
            <v>Terça-Feira</v>
          </cell>
          <cell r="G665">
            <v>2</v>
          </cell>
        </row>
        <row r="666">
          <cell r="D666">
            <v>37284</v>
          </cell>
          <cell r="E666">
            <v>1.376674</v>
          </cell>
          <cell r="F666" t="str">
            <v>Segunda-Feria</v>
          </cell>
          <cell r="G666">
            <v>1</v>
          </cell>
        </row>
        <row r="667">
          <cell r="D667">
            <v>37283</v>
          </cell>
          <cell r="E667">
            <v>1.376511</v>
          </cell>
          <cell r="F667" t="str">
            <v>Domingo</v>
          </cell>
          <cell r="G667">
            <v>7</v>
          </cell>
        </row>
        <row r="668">
          <cell r="D668">
            <v>37282</v>
          </cell>
          <cell r="E668">
            <v>1.3763479999999999</v>
          </cell>
          <cell r="F668" t="str">
            <v>Sábado</v>
          </cell>
          <cell r="G668">
            <v>6</v>
          </cell>
        </row>
        <row r="669">
          <cell r="D669">
            <v>37281</v>
          </cell>
          <cell r="E669">
            <v>1.376185</v>
          </cell>
          <cell r="F669" t="str">
            <v>Sexta-feira</v>
          </cell>
          <cell r="G669">
            <v>5</v>
          </cell>
        </row>
        <row r="670">
          <cell r="D670">
            <v>37280</v>
          </cell>
          <cell r="E670">
            <v>1.3760220000000001</v>
          </cell>
          <cell r="F670" t="str">
            <v>Quinta-feira</v>
          </cell>
          <cell r="G670">
            <v>4</v>
          </cell>
        </row>
        <row r="671">
          <cell r="D671">
            <v>37279</v>
          </cell>
          <cell r="E671">
            <v>1.3758589999999999</v>
          </cell>
          <cell r="F671" t="str">
            <v>Quarta-Feira</v>
          </cell>
          <cell r="G671">
            <v>3</v>
          </cell>
        </row>
        <row r="672">
          <cell r="D672">
            <v>37278</v>
          </cell>
          <cell r="E672">
            <v>1.375696</v>
          </cell>
          <cell r="F672" t="str">
            <v>Terça-Feira</v>
          </cell>
          <cell r="G672">
            <v>2</v>
          </cell>
        </row>
        <row r="673">
          <cell r="D673">
            <v>37277</v>
          </cell>
          <cell r="E673">
            <v>1.3755329999999999</v>
          </cell>
          <cell r="F673" t="str">
            <v>Segunda-Feria</v>
          </cell>
          <cell r="G673">
            <v>1</v>
          </cell>
        </row>
        <row r="674">
          <cell r="D674">
            <v>37276</v>
          </cell>
          <cell r="E674">
            <v>1.37537</v>
          </cell>
          <cell r="F674" t="str">
            <v>Domingo</v>
          </cell>
          <cell r="G674">
            <v>7</v>
          </cell>
        </row>
        <row r="675">
          <cell r="D675">
            <v>37275</v>
          </cell>
          <cell r="E675">
            <v>1.3751679999999999</v>
          </cell>
          <cell r="F675" t="str">
            <v>Sábado</v>
          </cell>
          <cell r="G675">
            <v>6</v>
          </cell>
        </row>
        <row r="676">
          <cell r="D676">
            <v>37274</v>
          </cell>
          <cell r="E676">
            <v>1.3749659999999999</v>
          </cell>
          <cell r="F676" t="str">
            <v>Sexta-feira</v>
          </cell>
          <cell r="G676">
            <v>5</v>
          </cell>
        </row>
        <row r="677">
          <cell r="D677">
            <v>37273</v>
          </cell>
          <cell r="E677">
            <v>1.3747640000000001</v>
          </cell>
          <cell r="F677" t="str">
            <v>Quinta-feira</v>
          </cell>
          <cell r="G677">
            <v>4</v>
          </cell>
        </row>
        <row r="678">
          <cell r="D678">
            <v>37272</v>
          </cell>
          <cell r="E678">
            <v>1.3745620000000001</v>
          </cell>
          <cell r="F678" t="str">
            <v>Quarta-Feira</v>
          </cell>
          <cell r="G678">
            <v>3</v>
          </cell>
        </row>
        <row r="679">
          <cell r="D679">
            <v>37271</v>
          </cell>
          <cell r="E679">
            <v>1.37436</v>
          </cell>
          <cell r="F679" t="str">
            <v>Terça-Feira</v>
          </cell>
          <cell r="G679">
            <v>2</v>
          </cell>
        </row>
        <row r="680">
          <cell r="D680">
            <v>37270</v>
          </cell>
          <cell r="E680">
            <v>1.374158</v>
          </cell>
          <cell r="F680" t="str">
            <v>Segunda-Feria</v>
          </cell>
          <cell r="G680">
            <v>1</v>
          </cell>
        </row>
        <row r="681">
          <cell r="D681">
            <v>37269</v>
          </cell>
          <cell r="E681">
            <v>1.373956</v>
          </cell>
          <cell r="F681" t="str">
            <v>Domingo</v>
          </cell>
          <cell r="G681">
            <v>7</v>
          </cell>
        </row>
        <row r="682">
          <cell r="D682">
            <v>37268</v>
          </cell>
          <cell r="E682">
            <v>1.3737539999999999</v>
          </cell>
          <cell r="F682" t="str">
            <v>Sábado</v>
          </cell>
          <cell r="G682">
            <v>6</v>
          </cell>
        </row>
        <row r="683">
          <cell r="D683">
            <v>37267</v>
          </cell>
          <cell r="E683">
            <v>1.3735520000000001</v>
          </cell>
          <cell r="F683" t="str">
            <v>Sexta-feira</v>
          </cell>
          <cell r="G683">
            <v>5</v>
          </cell>
        </row>
        <row r="684">
          <cell r="D684">
            <v>37266</v>
          </cell>
          <cell r="E684">
            <v>1.3733500000000001</v>
          </cell>
          <cell r="F684" t="str">
            <v>Quinta-feira</v>
          </cell>
          <cell r="G684">
            <v>4</v>
          </cell>
        </row>
        <row r="685">
          <cell r="D685">
            <v>37265</v>
          </cell>
          <cell r="E685">
            <v>1.373148</v>
          </cell>
          <cell r="F685" t="str">
            <v>Quarta-Feira</v>
          </cell>
          <cell r="G685">
            <v>3</v>
          </cell>
        </row>
        <row r="686">
          <cell r="D686">
            <v>37264</v>
          </cell>
          <cell r="E686">
            <v>1.372946</v>
          </cell>
          <cell r="F686" t="str">
            <v>Terça-Feira</v>
          </cell>
          <cell r="G686">
            <v>2</v>
          </cell>
        </row>
        <row r="687">
          <cell r="D687">
            <v>37263</v>
          </cell>
          <cell r="E687">
            <v>1.372744</v>
          </cell>
          <cell r="F687" t="str">
            <v>Segunda-Feria</v>
          </cell>
          <cell r="G687">
            <v>1</v>
          </cell>
        </row>
        <row r="688">
          <cell r="D688">
            <v>37262</v>
          </cell>
          <cell r="E688">
            <v>1.3725419999999999</v>
          </cell>
          <cell r="F688" t="str">
            <v>Domingo</v>
          </cell>
          <cell r="G688">
            <v>7</v>
          </cell>
        </row>
        <row r="689">
          <cell r="D689">
            <v>37261</v>
          </cell>
          <cell r="E689">
            <v>1.3723399999999999</v>
          </cell>
          <cell r="F689" t="str">
            <v>Sábado</v>
          </cell>
          <cell r="G689">
            <v>6</v>
          </cell>
        </row>
        <row r="690">
          <cell r="D690">
            <v>37260</v>
          </cell>
          <cell r="E690">
            <v>1.3721380000000001</v>
          </cell>
          <cell r="F690" t="str">
            <v>Sexta-feira</v>
          </cell>
          <cell r="G690">
            <v>5</v>
          </cell>
        </row>
        <row r="691">
          <cell r="D691">
            <v>37259</v>
          </cell>
          <cell r="E691">
            <v>1.371936</v>
          </cell>
          <cell r="F691" t="str">
            <v>Quinta-feira</v>
          </cell>
          <cell r="G691">
            <v>4</v>
          </cell>
        </row>
        <row r="692">
          <cell r="D692">
            <v>37258</v>
          </cell>
          <cell r="E692">
            <v>1.371734</v>
          </cell>
          <cell r="F692" t="str">
            <v>Quarta-Feira</v>
          </cell>
          <cell r="G692">
            <v>3</v>
          </cell>
        </row>
        <row r="693">
          <cell r="D693">
            <v>37257</v>
          </cell>
          <cell r="E693">
            <v>1.371532</v>
          </cell>
          <cell r="F693" t="str">
            <v>Terça-Feira</v>
          </cell>
          <cell r="G693">
            <v>2</v>
          </cell>
        </row>
        <row r="694">
          <cell r="D694">
            <v>37256</v>
          </cell>
          <cell r="E694">
            <v>1.3713299999999999</v>
          </cell>
          <cell r="F694" t="str">
            <v>Segunda-Feria</v>
          </cell>
          <cell r="G694">
            <v>1</v>
          </cell>
        </row>
        <row r="695">
          <cell r="D695">
            <v>37255</v>
          </cell>
          <cell r="E695">
            <v>1.3711279999999999</v>
          </cell>
          <cell r="F695" t="str">
            <v>Domingo</v>
          </cell>
          <cell r="G695">
            <v>7</v>
          </cell>
        </row>
        <row r="696">
          <cell r="D696">
            <v>37254</v>
          </cell>
          <cell r="E696">
            <v>1.3709260000000001</v>
          </cell>
          <cell r="F696" t="str">
            <v>Sábado</v>
          </cell>
          <cell r="G696">
            <v>6</v>
          </cell>
        </row>
        <row r="697">
          <cell r="D697">
            <v>37253</v>
          </cell>
          <cell r="E697">
            <v>1.3707240000000001</v>
          </cell>
          <cell r="F697" t="str">
            <v>Sexta-feira</v>
          </cell>
          <cell r="G697">
            <v>5</v>
          </cell>
        </row>
        <row r="698">
          <cell r="D698">
            <v>37252</v>
          </cell>
          <cell r="E698">
            <v>1.370522</v>
          </cell>
          <cell r="F698" t="str">
            <v>Quinta-feira</v>
          </cell>
          <cell r="G698">
            <v>4</v>
          </cell>
        </row>
        <row r="699">
          <cell r="D699">
            <v>37251</v>
          </cell>
          <cell r="E699">
            <v>1.37032</v>
          </cell>
          <cell r="F699" t="str">
            <v>Quarta-Feira</v>
          </cell>
          <cell r="G699">
            <v>3</v>
          </cell>
        </row>
        <row r="700">
          <cell r="D700">
            <v>37250</v>
          </cell>
          <cell r="E700">
            <v>1.3701179999999999</v>
          </cell>
          <cell r="F700" t="str">
            <v>Terça-Feira</v>
          </cell>
          <cell r="G700">
            <v>2</v>
          </cell>
        </row>
        <row r="701">
          <cell r="D701">
            <v>37249</v>
          </cell>
          <cell r="E701">
            <v>1.3699159999999999</v>
          </cell>
          <cell r="F701" t="str">
            <v>Segunda-Feria</v>
          </cell>
          <cell r="G701">
            <v>1</v>
          </cell>
        </row>
        <row r="702">
          <cell r="D702">
            <v>37248</v>
          </cell>
          <cell r="E702">
            <v>1.3697140000000001</v>
          </cell>
          <cell r="F702" t="str">
            <v>Domingo</v>
          </cell>
          <cell r="G702">
            <v>7</v>
          </cell>
        </row>
        <row r="703">
          <cell r="D703">
            <v>37247</v>
          </cell>
          <cell r="E703">
            <v>1.3695120000000001</v>
          </cell>
          <cell r="F703" t="str">
            <v>Sábado</v>
          </cell>
          <cell r="G703">
            <v>6</v>
          </cell>
        </row>
        <row r="704">
          <cell r="D704">
            <v>37246</v>
          </cell>
          <cell r="E704">
            <v>1.36931</v>
          </cell>
          <cell r="F704" t="str">
            <v>Sexta-feira</v>
          </cell>
          <cell r="G704">
            <v>5</v>
          </cell>
        </row>
        <row r="705">
          <cell r="D705">
            <v>37245</v>
          </cell>
          <cell r="E705">
            <v>1.369108</v>
          </cell>
          <cell r="F705" t="str">
            <v>Quinta-feira</v>
          </cell>
          <cell r="G705">
            <v>4</v>
          </cell>
        </row>
        <row r="706">
          <cell r="D706">
            <v>37244</v>
          </cell>
          <cell r="E706">
            <v>1.368906</v>
          </cell>
          <cell r="F706" t="str">
            <v>Quarta-Feira</v>
          </cell>
          <cell r="G706">
            <v>3</v>
          </cell>
        </row>
        <row r="707">
          <cell r="D707">
            <v>37243</v>
          </cell>
          <cell r="E707">
            <v>1.3687039999999999</v>
          </cell>
          <cell r="F707" t="str">
            <v>Terça-Feira</v>
          </cell>
          <cell r="G707">
            <v>2</v>
          </cell>
        </row>
        <row r="708">
          <cell r="D708">
            <v>37242</v>
          </cell>
          <cell r="E708">
            <v>1.3685020000000001</v>
          </cell>
          <cell r="F708" t="str">
            <v>Segunda-Feria</v>
          </cell>
          <cell r="G708">
            <v>1</v>
          </cell>
        </row>
        <row r="709">
          <cell r="D709">
            <v>37241</v>
          </cell>
          <cell r="E709">
            <v>1.368301</v>
          </cell>
          <cell r="F709" t="str">
            <v>Domingo</v>
          </cell>
          <cell r="G709">
            <v>7</v>
          </cell>
        </row>
        <row r="710">
          <cell r="D710">
            <v>37240</v>
          </cell>
          <cell r="E710">
            <v>1.3681000000000001</v>
          </cell>
          <cell r="F710" t="str">
            <v>Sábado</v>
          </cell>
          <cell r="G710">
            <v>6</v>
          </cell>
        </row>
        <row r="711">
          <cell r="D711">
            <v>37239</v>
          </cell>
          <cell r="E711">
            <v>1.367899</v>
          </cell>
          <cell r="F711" t="str">
            <v>Sexta-feira</v>
          </cell>
          <cell r="G711">
            <v>5</v>
          </cell>
        </row>
        <row r="712">
          <cell r="D712">
            <v>37238</v>
          </cell>
          <cell r="E712">
            <v>1.3676980000000001</v>
          </cell>
          <cell r="F712" t="str">
            <v>Quinta-feira</v>
          </cell>
          <cell r="G712">
            <v>4</v>
          </cell>
        </row>
        <row r="713">
          <cell r="D713">
            <v>37237</v>
          </cell>
          <cell r="E713">
            <v>1.367497</v>
          </cell>
          <cell r="F713" t="str">
            <v>Quarta-Feira</v>
          </cell>
          <cell r="G713">
            <v>3</v>
          </cell>
        </row>
        <row r="714">
          <cell r="D714">
            <v>37236</v>
          </cell>
          <cell r="E714">
            <v>1.3672960000000001</v>
          </cell>
          <cell r="F714" t="str">
            <v>Terça-Feira</v>
          </cell>
          <cell r="G714">
            <v>2</v>
          </cell>
        </row>
        <row r="715">
          <cell r="D715">
            <v>37235</v>
          </cell>
          <cell r="E715">
            <v>1.3670949999999999</v>
          </cell>
          <cell r="F715" t="str">
            <v>Segunda-Feria</v>
          </cell>
          <cell r="G715">
            <v>1</v>
          </cell>
        </row>
        <row r="716">
          <cell r="D716">
            <v>37234</v>
          </cell>
          <cell r="E716">
            <v>1.3668940000000001</v>
          </cell>
          <cell r="F716" t="str">
            <v>Domingo</v>
          </cell>
          <cell r="G716">
            <v>7</v>
          </cell>
        </row>
        <row r="717">
          <cell r="D717">
            <v>37233</v>
          </cell>
          <cell r="E717">
            <v>1.3666929999999999</v>
          </cell>
          <cell r="F717" t="str">
            <v>Sábado</v>
          </cell>
          <cell r="G717">
            <v>6</v>
          </cell>
        </row>
        <row r="718">
          <cell r="D718">
            <v>37232</v>
          </cell>
          <cell r="E718">
            <v>1.366492</v>
          </cell>
          <cell r="F718" t="str">
            <v>Sexta-feira</v>
          </cell>
          <cell r="G718">
            <v>5</v>
          </cell>
        </row>
        <row r="719">
          <cell r="D719">
            <v>37231</v>
          </cell>
          <cell r="E719">
            <v>1.3662909999999999</v>
          </cell>
          <cell r="F719" t="str">
            <v>Quinta-feira</v>
          </cell>
          <cell r="G719">
            <v>4</v>
          </cell>
        </row>
        <row r="720">
          <cell r="D720">
            <v>37230</v>
          </cell>
          <cell r="E720">
            <v>1.36609</v>
          </cell>
          <cell r="F720" t="str">
            <v>Quarta-Feira</v>
          </cell>
          <cell r="G720">
            <v>3</v>
          </cell>
        </row>
        <row r="721">
          <cell r="D721">
            <v>37229</v>
          </cell>
          <cell r="E721">
            <v>1.3658889999999999</v>
          </cell>
          <cell r="F721" t="str">
            <v>Terça-Feira</v>
          </cell>
          <cell r="G721">
            <v>2</v>
          </cell>
        </row>
        <row r="722">
          <cell r="D722">
            <v>37228</v>
          </cell>
          <cell r="E722">
            <v>1.365688</v>
          </cell>
          <cell r="F722" t="str">
            <v>Segunda-Feria</v>
          </cell>
          <cell r="G722">
            <v>1</v>
          </cell>
        </row>
        <row r="723">
          <cell r="D723">
            <v>37227</v>
          </cell>
          <cell r="E723">
            <v>1.3654869999999999</v>
          </cell>
          <cell r="F723" t="str">
            <v>Domingo</v>
          </cell>
          <cell r="G723">
            <v>7</v>
          </cell>
        </row>
        <row r="724">
          <cell r="D724">
            <v>37226</v>
          </cell>
          <cell r="E724">
            <v>1.365286</v>
          </cell>
          <cell r="F724" t="str">
            <v>Sábado</v>
          </cell>
          <cell r="G724">
            <v>6</v>
          </cell>
        </row>
        <row r="725">
          <cell r="D725">
            <v>37225</v>
          </cell>
          <cell r="E725">
            <v>1.3650850000000001</v>
          </cell>
          <cell r="F725" t="str">
            <v>Sexta-feira</v>
          </cell>
          <cell r="G725">
            <v>5</v>
          </cell>
        </row>
        <row r="726">
          <cell r="D726">
            <v>37224</v>
          </cell>
          <cell r="E726">
            <v>1.364884</v>
          </cell>
          <cell r="F726" t="str">
            <v>Quinta-feira</v>
          </cell>
          <cell r="G726">
            <v>4</v>
          </cell>
        </row>
        <row r="727">
          <cell r="D727">
            <v>37223</v>
          </cell>
          <cell r="E727">
            <v>1.3646830000000001</v>
          </cell>
          <cell r="F727" t="str">
            <v>Quarta-Feira</v>
          </cell>
          <cell r="G727">
            <v>3</v>
          </cell>
        </row>
        <row r="728">
          <cell r="D728">
            <v>37222</v>
          </cell>
          <cell r="E728">
            <v>1.364482</v>
          </cell>
          <cell r="F728" t="str">
            <v>Terça-Feira</v>
          </cell>
          <cell r="G728">
            <v>2</v>
          </cell>
        </row>
        <row r="729">
          <cell r="D729">
            <v>37221</v>
          </cell>
          <cell r="E729">
            <v>1.3642810000000001</v>
          </cell>
          <cell r="F729" t="str">
            <v>Segunda-Feria</v>
          </cell>
          <cell r="G729">
            <v>1</v>
          </cell>
        </row>
        <row r="730">
          <cell r="D730">
            <v>37220</v>
          </cell>
          <cell r="E730">
            <v>1.36408</v>
          </cell>
          <cell r="F730" t="str">
            <v>Domingo</v>
          </cell>
          <cell r="G730">
            <v>7</v>
          </cell>
        </row>
        <row r="731">
          <cell r="D731">
            <v>37219</v>
          </cell>
          <cell r="E731">
            <v>1.3638790000000001</v>
          </cell>
          <cell r="F731" t="str">
            <v>Sábado</v>
          </cell>
          <cell r="G731">
            <v>6</v>
          </cell>
        </row>
        <row r="732">
          <cell r="D732">
            <v>37218</v>
          </cell>
          <cell r="E732">
            <v>1.3636779999999999</v>
          </cell>
          <cell r="F732" t="str">
            <v>Sexta-feira</v>
          </cell>
          <cell r="G732">
            <v>5</v>
          </cell>
        </row>
        <row r="733">
          <cell r="D733">
            <v>37217</v>
          </cell>
          <cell r="E733">
            <v>1.3634770000000001</v>
          </cell>
          <cell r="F733" t="str">
            <v>Quinta-feira</v>
          </cell>
          <cell r="G733">
            <v>4</v>
          </cell>
        </row>
        <row r="734">
          <cell r="D734">
            <v>37216</v>
          </cell>
          <cell r="E734">
            <v>1.3632759999999999</v>
          </cell>
          <cell r="F734" t="str">
            <v>Quarta-Feira</v>
          </cell>
          <cell r="G734">
            <v>3</v>
          </cell>
        </row>
        <row r="735">
          <cell r="D735">
            <v>37215</v>
          </cell>
          <cell r="E735">
            <v>1.363075</v>
          </cell>
          <cell r="F735" t="str">
            <v>Terça-Feira</v>
          </cell>
          <cell r="G735">
            <v>2</v>
          </cell>
        </row>
        <row r="736">
          <cell r="D736">
            <v>37214</v>
          </cell>
          <cell r="E736">
            <v>1.3628739999999999</v>
          </cell>
          <cell r="F736" t="str">
            <v>Segunda-Feria</v>
          </cell>
          <cell r="G736">
            <v>1</v>
          </cell>
        </row>
        <row r="737">
          <cell r="D737">
            <v>37213</v>
          </cell>
          <cell r="E737">
            <v>1.362673</v>
          </cell>
          <cell r="F737" t="str">
            <v>Domingo</v>
          </cell>
          <cell r="G737">
            <v>7</v>
          </cell>
        </row>
        <row r="738">
          <cell r="D738">
            <v>37212</v>
          </cell>
          <cell r="E738">
            <v>1.3624719999999999</v>
          </cell>
          <cell r="F738" t="str">
            <v>Sábado</v>
          </cell>
          <cell r="G738">
            <v>6</v>
          </cell>
        </row>
        <row r="739">
          <cell r="D739">
            <v>37211</v>
          </cell>
          <cell r="E739">
            <v>1.362271</v>
          </cell>
          <cell r="F739" t="str">
            <v>Sexta-feira</v>
          </cell>
          <cell r="G739">
            <v>5</v>
          </cell>
        </row>
        <row r="740">
          <cell r="D740">
            <v>37210</v>
          </cell>
          <cell r="E740">
            <v>1.3620699999999999</v>
          </cell>
          <cell r="F740" t="str">
            <v>Quinta-feira</v>
          </cell>
          <cell r="G740">
            <v>4</v>
          </cell>
        </row>
        <row r="741">
          <cell r="D741">
            <v>37209</v>
          </cell>
          <cell r="E741">
            <v>1.361869</v>
          </cell>
          <cell r="F741" t="str">
            <v>Quarta-Feira</v>
          </cell>
          <cell r="G741">
            <v>3</v>
          </cell>
        </row>
        <row r="742">
          <cell r="D742">
            <v>37208</v>
          </cell>
          <cell r="E742">
            <v>1.361669</v>
          </cell>
          <cell r="F742" t="str">
            <v>Terça-Feira</v>
          </cell>
          <cell r="G742">
            <v>2</v>
          </cell>
        </row>
        <row r="743">
          <cell r="D743">
            <v>37207</v>
          </cell>
          <cell r="E743">
            <v>1.361469</v>
          </cell>
          <cell r="F743" t="str">
            <v>Segunda-Feria</v>
          </cell>
          <cell r="G743">
            <v>1</v>
          </cell>
        </row>
        <row r="744">
          <cell r="D744">
            <v>37206</v>
          </cell>
          <cell r="E744">
            <v>1.3612690000000001</v>
          </cell>
          <cell r="F744" t="str">
            <v>Domingo</v>
          </cell>
          <cell r="G744">
            <v>7</v>
          </cell>
        </row>
        <row r="745">
          <cell r="D745">
            <v>37205</v>
          </cell>
          <cell r="E745">
            <v>1.3610690000000001</v>
          </cell>
          <cell r="F745" t="str">
            <v>Sábado</v>
          </cell>
          <cell r="G745">
            <v>6</v>
          </cell>
        </row>
        <row r="746">
          <cell r="D746">
            <v>37204</v>
          </cell>
          <cell r="E746">
            <v>1.3608690000000001</v>
          </cell>
          <cell r="F746" t="str">
            <v>Sexta-feira</v>
          </cell>
          <cell r="G746">
            <v>5</v>
          </cell>
        </row>
        <row r="747">
          <cell r="D747">
            <v>37203</v>
          </cell>
          <cell r="E747">
            <v>1.3606689999999999</v>
          </cell>
          <cell r="F747" t="str">
            <v>Quinta-feira</v>
          </cell>
          <cell r="G747">
            <v>4</v>
          </cell>
        </row>
        <row r="748">
          <cell r="D748">
            <v>37202</v>
          </cell>
          <cell r="E748">
            <v>1.3604689999999999</v>
          </cell>
          <cell r="F748" t="str">
            <v>Quarta-Feira</v>
          </cell>
          <cell r="G748">
            <v>3</v>
          </cell>
        </row>
        <row r="749">
          <cell r="D749">
            <v>37201</v>
          </cell>
          <cell r="E749">
            <v>1.360269</v>
          </cell>
          <cell r="F749" t="str">
            <v>Terça-Feira</v>
          </cell>
          <cell r="G749">
            <v>2</v>
          </cell>
        </row>
        <row r="750">
          <cell r="D750">
            <v>37200</v>
          </cell>
          <cell r="E750">
            <v>1.360069</v>
          </cell>
          <cell r="F750" t="str">
            <v>Segunda-Feria</v>
          </cell>
          <cell r="G750">
            <v>1</v>
          </cell>
        </row>
        <row r="751">
          <cell r="D751">
            <v>37199</v>
          </cell>
          <cell r="E751">
            <v>1.359869</v>
          </cell>
          <cell r="F751" t="str">
            <v>Domingo</v>
          </cell>
          <cell r="G751">
            <v>7</v>
          </cell>
        </row>
        <row r="752">
          <cell r="D752">
            <v>37198</v>
          </cell>
          <cell r="E752">
            <v>1.359669</v>
          </cell>
          <cell r="F752" t="str">
            <v>Sábado</v>
          </cell>
          <cell r="G752">
            <v>6</v>
          </cell>
        </row>
        <row r="753">
          <cell r="D753">
            <v>37197</v>
          </cell>
          <cell r="E753">
            <v>1.359469</v>
          </cell>
          <cell r="F753" t="str">
            <v>Sexta-feira</v>
          </cell>
          <cell r="G753">
            <v>5</v>
          </cell>
        </row>
        <row r="754">
          <cell r="D754">
            <v>37196</v>
          </cell>
          <cell r="E754">
            <v>1.3592690000000001</v>
          </cell>
          <cell r="F754" t="str">
            <v>Quinta-feira</v>
          </cell>
          <cell r="G754">
            <v>4</v>
          </cell>
        </row>
        <row r="755">
          <cell r="D755">
            <v>37195</v>
          </cell>
          <cell r="E755">
            <v>1.3590690000000001</v>
          </cell>
          <cell r="F755" t="str">
            <v>Quarta-Feira</v>
          </cell>
          <cell r="G755">
            <v>3</v>
          </cell>
        </row>
        <row r="756">
          <cell r="D756">
            <v>37194</v>
          </cell>
          <cell r="E756">
            <v>1.3588690000000001</v>
          </cell>
          <cell r="F756" t="str">
            <v>Terça-Feira</v>
          </cell>
          <cell r="G756">
            <v>2</v>
          </cell>
        </row>
        <row r="757">
          <cell r="D757">
            <v>37193</v>
          </cell>
          <cell r="E757">
            <v>1.3586689999999999</v>
          </cell>
          <cell r="F757" t="str">
            <v>Segunda-Feria</v>
          </cell>
          <cell r="G757">
            <v>1</v>
          </cell>
        </row>
        <row r="758">
          <cell r="D758">
            <v>37192</v>
          </cell>
          <cell r="E758">
            <v>1.3584689999999999</v>
          </cell>
          <cell r="F758" t="str">
            <v>Domingo</v>
          </cell>
          <cell r="G758">
            <v>7</v>
          </cell>
        </row>
        <row r="759">
          <cell r="D759">
            <v>37191</v>
          </cell>
          <cell r="E759">
            <v>1.3582689999999999</v>
          </cell>
          <cell r="F759" t="str">
            <v>Sábado</v>
          </cell>
          <cell r="G759">
            <v>6</v>
          </cell>
        </row>
        <row r="760">
          <cell r="D760">
            <v>37190</v>
          </cell>
          <cell r="E760">
            <v>1.358069</v>
          </cell>
          <cell r="F760" t="str">
            <v>Sexta-feira</v>
          </cell>
          <cell r="G760">
            <v>5</v>
          </cell>
        </row>
        <row r="761">
          <cell r="D761">
            <v>37189</v>
          </cell>
          <cell r="E761">
            <v>1.357869</v>
          </cell>
          <cell r="F761" t="str">
            <v>Quinta-feira</v>
          </cell>
          <cell r="G761">
            <v>4</v>
          </cell>
        </row>
        <row r="762">
          <cell r="D762">
            <v>37188</v>
          </cell>
          <cell r="E762">
            <v>1.357669</v>
          </cell>
          <cell r="F762" t="str">
            <v>Quarta-Feira</v>
          </cell>
          <cell r="G762">
            <v>3</v>
          </cell>
        </row>
        <row r="763">
          <cell r="D763">
            <v>37187</v>
          </cell>
          <cell r="E763">
            <v>1.357469</v>
          </cell>
          <cell r="F763" t="str">
            <v>Terça-Feira</v>
          </cell>
          <cell r="G763">
            <v>2</v>
          </cell>
        </row>
        <row r="764">
          <cell r="D764">
            <v>37186</v>
          </cell>
          <cell r="E764">
            <v>1.3572690000000001</v>
          </cell>
          <cell r="F764" t="str">
            <v>Segunda-Feria</v>
          </cell>
          <cell r="G764">
            <v>1</v>
          </cell>
        </row>
        <row r="765">
          <cell r="D765">
            <v>37185</v>
          </cell>
          <cell r="E765">
            <v>1.3570690000000001</v>
          </cell>
          <cell r="F765" t="str">
            <v>Domingo</v>
          </cell>
          <cell r="G765">
            <v>7</v>
          </cell>
        </row>
        <row r="766">
          <cell r="D766">
            <v>37184</v>
          </cell>
          <cell r="E766">
            <v>1.3568690000000001</v>
          </cell>
          <cell r="F766" t="str">
            <v>Sábado</v>
          </cell>
          <cell r="G766">
            <v>6</v>
          </cell>
        </row>
        <row r="767">
          <cell r="D767">
            <v>37183</v>
          </cell>
          <cell r="E767">
            <v>1.356733</v>
          </cell>
          <cell r="F767" t="str">
            <v>Sexta-feira</v>
          </cell>
          <cell r="G767">
            <v>5</v>
          </cell>
        </row>
        <row r="768">
          <cell r="D768">
            <v>37182</v>
          </cell>
          <cell r="E768">
            <v>1.3565970000000001</v>
          </cell>
          <cell r="F768" t="str">
            <v>Quinta-feira</v>
          </cell>
          <cell r="G768">
            <v>4</v>
          </cell>
        </row>
        <row r="769">
          <cell r="D769">
            <v>37181</v>
          </cell>
          <cell r="E769">
            <v>1.3564609999999999</v>
          </cell>
          <cell r="F769" t="str">
            <v>Quarta-Feira</v>
          </cell>
          <cell r="G769">
            <v>3</v>
          </cell>
        </row>
        <row r="770">
          <cell r="D770">
            <v>37180</v>
          </cell>
          <cell r="E770">
            <v>1.356325</v>
          </cell>
          <cell r="F770" t="str">
            <v>Terça-Feira</v>
          </cell>
          <cell r="G770">
            <v>2</v>
          </cell>
        </row>
        <row r="771">
          <cell r="D771">
            <v>37179</v>
          </cell>
          <cell r="E771">
            <v>1.3561890000000001</v>
          </cell>
          <cell r="F771" t="str">
            <v>Segunda-Feria</v>
          </cell>
          <cell r="G771">
            <v>1</v>
          </cell>
        </row>
        <row r="772">
          <cell r="D772">
            <v>37178</v>
          </cell>
          <cell r="E772">
            <v>1.356053</v>
          </cell>
          <cell r="F772" t="str">
            <v>Domingo</v>
          </cell>
          <cell r="G772">
            <v>7</v>
          </cell>
        </row>
        <row r="773">
          <cell r="D773">
            <v>37177</v>
          </cell>
          <cell r="E773">
            <v>1.355917</v>
          </cell>
          <cell r="F773" t="str">
            <v>Sábado</v>
          </cell>
          <cell r="G773">
            <v>6</v>
          </cell>
        </row>
        <row r="774">
          <cell r="D774">
            <v>37176</v>
          </cell>
          <cell r="E774">
            <v>1.3557809999999999</v>
          </cell>
          <cell r="F774" t="str">
            <v>Sexta-feira</v>
          </cell>
          <cell r="G774">
            <v>5</v>
          </cell>
        </row>
        <row r="775">
          <cell r="D775">
            <v>37175</v>
          </cell>
          <cell r="E775">
            <v>1.355645</v>
          </cell>
          <cell r="F775" t="str">
            <v>Quinta-feira</v>
          </cell>
          <cell r="G775">
            <v>4</v>
          </cell>
        </row>
        <row r="776">
          <cell r="D776">
            <v>37174</v>
          </cell>
          <cell r="E776">
            <v>1.3555090000000001</v>
          </cell>
          <cell r="F776" t="str">
            <v>Quarta-Feira</v>
          </cell>
          <cell r="G776">
            <v>3</v>
          </cell>
        </row>
        <row r="777">
          <cell r="D777">
            <v>37173</v>
          </cell>
          <cell r="E777">
            <v>1.3553729999999999</v>
          </cell>
          <cell r="F777" t="str">
            <v>Terça-Feira</v>
          </cell>
          <cell r="G777">
            <v>2</v>
          </cell>
        </row>
        <row r="778">
          <cell r="D778">
            <v>37172</v>
          </cell>
          <cell r="E778">
            <v>1.355237</v>
          </cell>
          <cell r="F778" t="str">
            <v>Segunda-Feria</v>
          </cell>
          <cell r="G778">
            <v>1</v>
          </cell>
        </row>
        <row r="779">
          <cell r="D779">
            <v>37171</v>
          </cell>
          <cell r="E779">
            <v>1.3551010000000001</v>
          </cell>
          <cell r="F779" t="str">
            <v>Domingo</v>
          </cell>
          <cell r="G779">
            <v>7</v>
          </cell>
        </row>
        <row r="780">
          <cell r="D780">
            <v>37170</v>
          </cell>
          <cell r="E780">
            <v>1.354965</v>
          </cell>
          <cell r="F780" t="str">
            <v>Sábado</v>
          </cell>
          <cell r="G780">
            <v>6</v>
          </cell>
        </row>
        <row r="781">
          <cell r="D781">
            <v>37169</v>
          </cell>
          <cell r="E781">
            <v>1.3548290000000001</v>
          </cell>
          <cell r="F781" t="str">
            <v>Sexta-feira</v>
          </cell>
          <cell r="G781">
            <v>5</v>
          </cell>
        </row>
        <row r="782">
          <cell r="D782">
            <v>37168</v>
          </cell>
          <cell r="E782">
            <v>1.3546929999999999</v>
          </cell>
          <cell r="F782" t="str">
            <v>Quinta-feira</v>
          </cell>
          <cell r="G782">
            <v>4</v>
          </cell>
        </row>
        <row r="783">
          <cell r="D783">
            <v>37167</v>
          </cell>
          <cell r="E783">
            <v>1.354557</v>
          </cell>
          <cell r="F783" t="str">
            <v>Quarta-Feira</v>
          </cell>
          <cell r="G783">
            <v>3</v>
          </cell>
        </row>
        <row r="784">
          <cell r="D784">
            <v>37166</v>
          </cell>
          <cell r="E784">
            <v>1.3544210000000001</v>
          </cell>
          <cell r="F784" t="str">
            <v>Terça-Feira</v>
          </cell>
          <cell r="G784">
            <v>2</v>
          </cell>
        </row>
        <row r="785">
          <cell r="D785">
            <v>37165</v>
          </cell>
          <cell r="E785">
            <v>1.354285</v>
          </cell>
          <cell r="F785" t="str">
            <v>Segunda-Feria</v>
          </cell>
          <cell r="G785">
            <v>1</v>
          </cell>
        </row>
        <row r="786">
          <cell r="D786">
            <v>37164</v>
          </cell>
          <cell r="E786">
            <v>1.354149</v>
          </cell>
          <cell r="F786" t="str">
            <v>Domingo</v>
          </cell>
          <cell r="G786">
            <v>7</v>
          </cell>
        </row>
        <row r="787">
          <cell r="D787">
            <v>37163</v>
          </cell>
          <cell r="E787">
            <v>1.3540129999999999</v>
          </cell>
          <cell r="F787" t="str">
            <v>Sábado</v>
          </cell>
          <cell r="G787">
            <v>6</v>
          </cell>
        </row>
        <row r="788">
          <cell r="D788">
            <v>37162</v>
          </cell>
          <cell r="E788">
            <v>1.353877</v>
          </cell>
          <cell r="F788" t="str">
            <v>Sexta-feira</v>
          </cell>
          <cell r="G788">
            <v>5</v>
          </cell>
        </row>
        <row r="789">
          <cell r="D789">
            <v>37161</v>
          </cell>
          <cell r="E789">
            <v>1.3537410000000001</v>
          </cell>
          <cell r="F789" t="str">
            <v>Quinta-feira</v>
          </cell>
          <cell r="G789">
            <v>4</v>
          </cell>
        </row>
        <row r="790">
          <cell r="D790">
            <v>37160</v>
          </cell>
          <cell r="E790">
            <v>1.3536049999999999</v>
          </cell>
          <cell r="F790" t="str">
            <v>Quarta-Feira</v>
          </cell>
          <cell r="G790">
            <v>3</v>
          </cell>
        </row>
        <row r="791">
          <cell r="D791">
            <v>37159</v>
          </cell>
          <cell r="E791">
            <v>1.353469</v>
          </cell>
          <cell r="F791" t="str">
            <v>Terça-Feira</v>
          </cell>
          <cell r="G791">
            <v>2</v>
          </cell>
        </row>
        <row r="792">
          <cell r="D792">
            <v>37158</v>
          </cell>
          <cell r="E792">
            <v>1.353334</v>
          </cell>
          <cell r="F792" t="str">
            <v>Segunda-Feria</v>
          </cell>
          <cell r="G792">
            <v>1</v>
          </cell>
        </row>
        <row r="793">
          <cell r="D793">
            <v>37157</v>
          </cell>
          <cell r="E793">
            <v>1.353199</v>
          </cell>
          <cell r="F793" t="str">
            <v>Domingo</v>
          </cell>
          <cell r="G793">
            <v>7</v>
          </cell>
        </row>
        <row r="794">
          <cell r="D794">
            <v>37156</v>
          </cell>
          <cell r="E794">
            <v>1.353064</v>
          </cell>
          <cell r="F794" t="str">
            <v>Sábado</v>
          </cell>
          <cell r="G794">
            <v>6</v>
          </cell>
        </row>
        <row r="795">
          <cell r="D795">
            <v>37155</v>
          </cell>
          <cell r="E795">
            <v>1.352929</v>
          </cell>
          <cell r="F795" t="str">
            <v>Sexta-feira</v>
          </cell>
          <cell r="G795">
            <v>5</v>
          </cell>
        </row>
        <row r="796">
          <cell r="D796">
            <v>37154</v>
          </cell>
          <cell r="E796">
            <v>1.3527940000000001</v>
          </cell>
          <cell r="F796" t="str">
            <v>Quinta-feira</v>
          </cell>
          <cell r="G796">
            <v>4</v>
          </cell>
        </row>
        <row r="797">
          <cell r="D797">
            <v>37153</v>
          </cell>
          <cell r="E797">
            <v>1.3526590000000001</v>
          </cell>
          <cell r="F797" t="str">
            <v>Quarta-Feira</v>
          </cell>
          <cell r="G797">
            <v>3</v>
          </cell>
        </row>
        <row r="798">
          <cell r="D798">
            <v>37152</v>
          </cell>
          <cell r="E798">
            <v>1.3525240000000001</v>
          </cell>
          <cell r="F798" t="str">
            <v>Terça-Feira</v>
          </cell>
          <cell r="G798">
            <v>2</v>
          </cell>
        </row>
        <row r="799">
          <cell r="D799">
            <v>37151</v>
          </cell>
          <cell r="E799">
            <v>1.3523890000000001</v>
          </cell>
          <cell r="F799" t="str">
            <v>Segunda-Feria</v>
          </cell>
          <cell r="G799">
            <v>1</v>
          </cell>
        </row>
        <row r="800">
          <cell r="D800">
            <v>37150</v>
          </cell>
          <cell r="E800">
            <v>1.3522540000000001</v>
          </cell>
          <cell r="F800" t="str">
            <v>Domingo</v>
          </cell>
          <cell r="G800">
            <v>7</v>
          </cell>
        </row>
        <row r="801">
          <cell r="D801">
            <v>37149</v>
          </cell>
          <cell r="E801">
            <v>1.3521190000000001</v>
          </cell>
          <cell r="F801" t="str">
            <v>Sábado</v>
          </cell>
          <cell r="G801">
            <v>6</v>
          </cell>
        </row>
        <row r="802">
          <cell r="D802">
            <v>37148</v>
          </cell>
          <cell r="E802">
            <v>1.3519840000000001</v>
          </cell>
          <cell r="F802" t="str">
            <v>Sexta-feira</v>
          </cell>
          <cell r="G802">
            <v>5</v>
          </cell>
        </row>
        <row r="803">
          <cell r="D803">
            <v>37147</v>
          </cell>
          <cell r="E803">
            <v>1.3518490000000001</v>
          </cell>
          <cell r="F803" t="str">
            <v>Quinta-feira</v>
          </cell>
          <cell r="G803">
            <v>4</v>
          </cell>
        </row>
        <row r="804">
          <cell r="D804">
            <v>37146</v>
          </cell>
          <cell r="E804">
            <v>1.3517140000000001</v>
          </cell>
          <cell r="F804" t="str">
            <v>Quarta-Feira</v>
          </cell>
          <cell r="G804">
            <v>3</v>
          </cell>
        </row>
        <row r="805">
          <cell r="D805">
            <v>37145</v>
          </cell>
          <cell r="E805">
            <v>1.3515790000000001</v>
          </cell>
          <cell r="F805" t="str">
            <v>Terça-Feira</v>
          </cell>
          <cell r="G805">
            <v>2</v>
          </cell>
        </row>
        <row r="806">
          <cell r="D806">
            <v>37144</v>
          </cell>
          <cell r="E806">
            <v>1.3514440000000001</v>
          </cell>
          <cell r="F806" t="str">
            <v>Segunda-Feria</v>
          </cell>
          <cell r="G806">
            <v>1</v>
          </cell>
        </row>
        <row r="807">
          <cell r="D807">
            <v>37143</v>
          </cell>
          <cell r="E807">
            <v>1.3513090000000001</v>
          </cell>
          <cell r="F807" t="str">
            <v>Domingo</v>
          </cell>
          <cell r="G807">
            <v>7</v>
          </cell>
        </row>
        <row r="808">
          <cell r="D808">
            <v>37142</v>
          </cell>
          <cell r="E808">
            <v>1.3511740000000001</v>
          </cell>
          <cell r="F808" t="str">
            <v>Sábado</v>
          </cell>
          <cell r="G808">
            <v>6</v>
          </cell>
        </row>
        <row r="809">
          <cell r="D809">
            <v>37141</v>
          </cell>
          <cell r="E809">
            <v>1.3510390000000001</v>
          </cell>
          <cell r="F809" t="str">
            <v>Sexta-feira</v>
          </cell>
          <cell r="G809">
            <v>5</v>
          </cell>
        </row>
        <row r="810">
          <cell r="D810">
            <v>37140</v>
          </cell>
          <cell r="E810">
            <v>1.3509040000000001</v>
          </cell>
          <cell r="F810" t="str">
            <v>Quinta-feira</v>
          </cell>
          <cell r="G810">
            <v>4</v>
          </cell>
        </row>
        <row r="811">
          <cell r="D811">
            <v>37139</v>
          </cell>
          <cell r="E811">
            <v>1.3507690000000001</v>
          </cell>
          <cell r="F811" t="str">
            <v>Quarta-Feira</v>
          </cell>
          <cell r="G811">
            <v>3</v>
          </cell>
        </row>
        <row r="812">
          <cell r="D812">
            <v>37138</v>
          </cell>
          <cell r="E812">
            <v>1.3506339999999999</v>
          </cell>
          <cell r="F812" t="str">
            <v>Terça-Feira</v>
          </cell>
          <cell r="G812">
            <v>2</v>
          </cell>
        </row>
        <row r="813">
          <cell r="D813">
            <v>37137</v>
          </cell>
          <cell r="E813">
            <v>1.3504989999999999</v>
          </cell>
          <cell r="F813" t="str">
            <v>Segunda-Feria</v>
          </cell>
          <cell r="G813">
            <v>1</v>
          </cell>
        </row>
        <row r="814">
          <cell r="D814">
            <v>37136</v>
          </cell>
          <cell r="E814">
            <v>1.3503639999999999</v>
          </cell>
          <cell r="F814" t="str">
            <v>Domingo</v>
          </cell>
          <cell r="G814">
            <v>7</v>
          </cell>
        </row>
        <row r="815">
          <cell r="D815">
            <v>37135</v>
          </cell>
          <cell r="E815">
            <v>1.3502289999999999</v>
          </cell>
          <cell r="F815" t="str">
            <v>Sábado</v>
          </cell>
          <cell r="G815">
            <v>6</v>
          </cell>
        </row>
        <row r="816">
          <cell r="D816">
            <v>37134</v>
          </cell>
          <cell r="E816">
            <v>1.3500939999999999</v>
          </cell>
          <cell r="F816" t="str">
            <v>Sexta-feira</v>
          </cell>
          <cell r="G816">
            <v>5</v>
          </cell>
        </row>
        <row r="817">
          <cell r="D817">
            <v>37133</v>
          </cell>
          <cell r="E817">
            <v>1.3499589999999999</v>
          </cell>
          <cell r="F817" t="str">
            <v>Quinta-feira</v>
          </cell>
          <cell r="G817">
            <v>4</v>
          </cell>
        </row>
        <row r="818">
          <cell r="D818">
            <v>37132</v>
          </cell>
          <cell r="E818">
            <v>1.3498239999999999</v>
          </cell>
          <cell r="F818" t="str">
            <v>Quarta-Feira</v>
          </cell>
          <cell r="G818">
            <v>3</v>
          </cell>
        </row>
        <row r="819">
          <cell r="D819">
            <v>37131</v>
          </cell>
          <cell r="E819">
            <v>1.3496889999999999</v>
          </cell>
          <cell r="F819" t="str">
            <v>Terça-Feira</v>
          </cell>
          <cell r="G819">
            <v>2</v>
          </cell>
        </row>
        <row r="820">
          <cell r="D820">
            <v>37130</v>
          </cell>
          <cell r="E820">
            <v>1.3495539999999999</v>
          </cell>
          <cell r="F820" t="str">
            <v>Segunda-Feria</v>
          </cell>
          <cell r="G820">
            <v>1</v>
          </cell>
        </row>
        <row r="821">
          <cell r="D821">
            <v>37129</v>
          </cell>
          <cell r="E821">
            <v>1.3494189999999999</v>
          </cell>
          <cell r="F821" t="str">
            <v>Domingo</v>
          </cell>
          <cell r="G821">
            <v>7</v>
          </cell>
        </row>
        <row r="822">
          <cell r="D822">
            <v>37128</v>
          </cell>
          <cell r="E822">
            <v>1.3492839999999999</v>
          </cell>
          <cell r="F822" t="str">
            <v>Sábado</v>
          </cell>
          <cell r="G822">
            <v>6</v>
          </cell>
        </row>
        <row r="823">
          <cell r="D823">
            <v>37127</v>
          </cell>
          <cell r="E823">
            <v>1.3491489999999999</v>
          </cell>
          <cell r="F823" t="str">
            <v>Sexta-feira</v>
          </cell>
          <cell r="G823">
            <v>5</v>
          </cell>
        </row>
        <row r="824">
          <cell r="D824">
            <v>37126</v>
          </cell>
          <cell r="E824">
            <v>1.3490139999999999</v>
          </cell>
          <cell r="F824" t="str">
            <v>Quinta-feira</v>
          </cell>
          <cell r="G824">
            <v>4</v>
          </cell>
        </row>
        <row r="825">
          <cell r="D825">
            <v>37125</v>
          </cell>
          <cell r="E825">
            <v>1.3488789999999999</v>
          </cell>
          <cell r="F825" t="str">
            <v>Quarta-Feira</v>
          </cell>
          <cell r="G825">
            <v>3</v>
          </cell>
        </row>
        <row r="826">
          <cell r="D826">
            <v>37124</v>
          </cell>
          <cell r="E826">
            <v>1.3487439999999999</v>
          </cell>
          <cell r="F826" t="str">
            <v>Terça-Feira</v>
          </cell>
          <cell r="G826">
            <v>2</v>
          </cell>
        </row>
        <row r="827">
          <cell r="D827">
            <v>37123</v>
          </cell>
          <cell r="E827">
            <v>1.3486089999999999</v>
          </cell>
          <cell r="F827" t="str">
            <v>Segunda-Feria</v>
          </cell>
          <cell r="G827">
            <v>1</v>
          </cell>
        </row>
        <row r="828">
          <cell r="D828">
            <v>37122</v>
          </cell>
          <cell r="E828">
            <v>1.348474</v>
          </cell>
          <cell r="F828" t="str">
            <v>Domingo</v>
          </cell>
          <cell r="G828">
            <v>7</v>
          </cell>
        </row>
        <row r="829">
          <cell r="D829">
            <v>37121</v>
          </cell>
          <cell r="E829">
            <v>1.348339</v>
          </cell>
          <cell r="F829" t="str">
            <v>Sábado</v>
          </cell>
          <cell r="G829">
            <v>6</v>
          </cell>
        </row>
        <row r="830">
          <cell r="D830">
            <v>37120</v>
          </cell>
          <cell r="E830">
            <v>1.348204</v>
          </cell>
          <cell r="F830" t="str">
            <v>Sexta-feira</v>
          </cell>
          <cell r="G830">
            <v>5</v>
          </cell>
        </row>
        <row r="831">
          <cell r="D831">
            <v>37119</v>
          </cell>
          <cell r="E831">
            <v>1.348069</v>
          </cell>
          <cell r="F831" t="str">
            <v>Quinta-feira</v>
          </cell>
          <cell r="G831">
            <v>4</v>
          </cell>
        </row>
        <row r="832">
          <cell r="D832">
            <v>37118</v>
          </cell>
          <cell r="E832">
            <v>1.347934</v>
          </cell>
          <cell r="F832" t="str">
            <v>Quarta-Feira</v>
          </cell>
          <cell r="G832">
            <v>3</v>
          </cell>
        </row>
        <row r="833">
          <cell r="D833">
            <v>37117</v>
          </cell>
          <cell r="E833">
            <v>1.347799</v>
          </cell>
          <cell r="F833" t="str">
            <v>Terça-Feira</v>
          </cell>
          <cell r="G833">
            <v>2</v>
          </cell>
        </row>
        <row r="834">
          <cell r="D834">
            <v>37116</v>
          </cell>
          <cell r="E834">
            <v>1.347664</v>
          </cell>
          <cell r="F834" t="str">
            <v>Segunda-Feria</v>
          </cell>
          <cell r="G834">
            <v>1</v>
          </cell>
        </row>
        <row r="835">
          <cell r="D835">
            <v>37115</v>
          </cell>
          <cell r="E835">
            <v>1.347529</v>
          </cell>
          <cell r="F835" t="str">
            <v>Domingo</v>
          </cell>
          <cell r="G835">
            <v>7</v>
          </cell>
        </row>
        <row r="836">
          <cell r="D836">
            <v>37114</v>
          </cell>
          <cell r="E836">
            <v>1.347394</v>
          </cell>
          <cell r="F836" t="str">
            <v>Sábado</v>
          </cell>
          <cell r="G836">
            <v>6</v>
          </cell>
        </row>
        <row r="837">
          <cell r="D837">
            <v>37113</v>
          </cell>
          <cell r="E837">
            <v>1.347259</v>
          </cell>
          <cell r="F837" t="str">
            <v>Sexta-feira</v>
          </cell>
          <cell r="G837">
            <v>5</v>
          </cell>
        </row>
        <row r="838">
          <cell r="D838">
            <v>37112</v>
          </cell>
          <cell r="E838">
            <v>1.347124</v>
          </cell>
          <cell r="F838" t="str">
            <v>Quinta-feira</v>
          </cell>
          <cell r="G838">
            <v>4</v>
          </cell>
        </row>
        <row r="839">
          <cell r="D839">
            <v>37111</v>
          </cell>
          <cell r="E839">
            <v>1.346989</v>
          </cell>
          <cell r="F839" t="str">
            <v>Quarta-Feira</v>
          </cell>
          <cell r="G839">
            <v>3</v>
          </cell>
        </row>
        <row r="840">
          <cell r="D840">
            <v>37110</v>
          </cell>
          <cell r="E840">
            <v>1.346854</v>
          </cell>
          <cell r="F840" t="str">
            <v>Terça-Feira</v>
          </cell>
          <cell r="G840">
            <v>2</v>
          </cell>
        </row>
        <row r="841">
          <cell r="D841">
            <v>37109</v>
          </cell>
          <cell r="E841">
            <v>1.346719</v>
          </cell>
          <cell r="F841" t="str">
            <v>Segunda-Feria</v>
          </cell>
          <cell r="G841">
            <v>1</v>
          </cell>
        </row>
        <row r="842">
          <cell r="D842">
            <v>37108</v>
          </cell>
          <cell r="E842">
            <v>1.346584</v>
          </cell>
          <cell r="F842" t="str">
            <v>Domingo</v>
          </cell>
          <cell r="G842">
            <v>7</v>
          </cell>
        </row>
        <row r="843">
          <cell r="D843">
            <v>37107</v>
          </cell>
          <cell r="E843">
            <v>1.346449</v>
          </cell>
          <cell r="F843" t="str">
            <v>Sábado</v>
          </cell>
          <cell r="G843">
            <v>6</v>
          </cell>
        </row>
        <row r="844">
          <cell r="D844">
            <v>37106</v>
          </cell>
          <cell r="E844">
            <v>1.346314</v>
          </cell>
          <cell r="F844" t="str">
            <v>Sexta-feira</v>
          </cell>
          <cell r="G844">
            <v>5</v>
          </cell>
        </row>
        <row r="845">
          <cell r="D845">
            <v>37105</v>
          </cell>
          <cell r="E845">
            <v>1.346179</v>
          </cell>
          <cell r="F845" t="str">
            <v>Quinta-feira</v>
          </cell>
          <cell r="G845">
            <v>4</v>
          </cell>
        </row>
        <row r="846">
          <cell r="D846">
            <v>37104</v>
          </cell>
          <cell r="E846">
            <v>1.346044</v>
          </cell>
          <cell r="F846" t="str">
            <v>Quarta-Feira</v>
          </cell>
          <cell r="G846">
            <v>3</v>
          </cell>
        </row>
        <row r="847">
          <cell r="D847">
            <v>37103</v>
          </cell>
          <cell r="E847">
            <v>1.345909</v>
          </cell>
          <cell r="F847" t="str">
            <v>Terça-Feira</v>
          </cell>
          <cell r="G847">
            <v>2</v>
          </cell>
        </row>
        <row r="848">
          <cell r="D848">
            <v>37102</v>
          </cell>
          <cell r="E848">
            <v>1.345774</v>
          </cell>
          <cell r="F848" t="str">
            <v>Segunda-Feria</v>
          </cell>
          <cell r="G848">
            <v>1</v>
          </cell>
        </row>
        <row r="849">
          <cell r="D849">
            <v>37101</v>
          </cell>
          <cell r="E849">
            <v>1.345639</v>
          </cell>
          <cell r="F849" t="str">
            <v>Domingo</v>
          </cell>
          <cell r="G849">
            <v>7</v>
          </cell>
        </row>
        <row r="850">
          <cell r="D850">
            <v>37100</v>
          </cell>
          <cell r="E850">
            <v>1.345504</v>
          </cell>
          <cell r="F850" t="str">
            <v>Sábado</v>
          </cell>
          <cell r="G850">
            <v>6</v>
          </cell>
        </row>
        <row r="851">
          <cell r="D851">
            <v>37099</v>
          </cell>
          <cell r="E851">
            <v>1.345369</v>
          </cell>
          <cell r="F851" t="str">
            <v>Sexta-feira</v>
          </cell>
          <cell r="G851">
            <v>5</v>
          </cell>
        </row>
        <row r="852">
          <cell r="D852">
            <v>37098</v>
          </cell>
          <cell r="E852">
            <v>1.345234</v>
          </cell>
          <cell r="F852" t="str">
            <v>Quinta-feira</v>
          </cell>
          <cell r="G852">
            <v>4</v>
          </cell>
        </row>
        <row r="853">
          <cell r="D853">
            <v>37097</v>
          </cell>
          <cell r="E853">
            <v>1.345099</v>
          </cell>
          <cell r="F853" t="str">
            <v>Quarta-Feira</v>
          </cell>
          <cell r="G853">
            <v>3</v>
          </cell>
        </row>
        <row r="854">
          <cell r="D854">
            <v>37096</v>
          </cell>
          <cell r="E854">
            <v>1.344964</v>
          </cell>
          <cell r="F854" t="str">
            <v>Terça-Feira</v>
          </cell>
          <cell r="G854">
            <v>2</v>
          </cell>
        </row>
        <row r="855">
          <cell r="D855">
            <v>37095</v>
          </cell>
          <cell r="E855">
            <v>1.3448290000000001</v>
          </cell>
          <cell r="F855" t="str">
            <v>Segunda-Feria</v>
          </cell>
          <cell r="G855">
            <v>1</v>
          </cell>
        </row>
        <row r="856">
          <cell r="D856">
            <v>37094</v>
          </cell>
          <cell r="E856">
            <v>1.3446940000000001</v>
          </cell>
          <cell r="F856" t="str">
            <v>Domingo</v>
          </cell>
          <cell r="G856">
            <v>7</v>
          </cell>
        </row>
        <row r="857">
          <cell r="D857">
            <v>37093</v>
          </cell>
          <cell r="E857">
            <v>1.344576</v>
          </cell>
          <cell r="F857" t="str">
            <v>Sábado</v>
          </cell>
          <cell r="G857">
            <v>6</v>
          </cell>
        </row>
        <row r="858">
          <cell r="D858">
            <v>37092</v>
          </cell>
          <cell r="E858">
            <v>1.3444579999999999</v>
          </cell>
          <cell r="F858" t="str">
            <v>Sexta-feira</v>
          </cell>
          <cell r="G858">
            <v>5</v>
          </cell>
        </row>
        <row r="859">
          <cell r="D859">
            <v>37091</v>
          </cell>
          <cell r="E859">
            <v>1.3443400000000001</v>
          </cell>
          <cell r="F859" t="str">
            <v>Quinta-feira</v>
          </cell>
          <cell r="G859">
            <v>4</v>
          </cell>
        </row>
        <row r="860">
          <cell r="D860">
            <v>37090</v>
          </cell>
          <cell r="E860">
            <v>1.344222</v>
          </cell>
          <cell r="F860" t="str">
            <v>Quarta-Feira</v>
          </cell>
          <cell r="G860">
            <v>3</v>
          </cell>
        </row>
        <row r="861">
          <cell r="D861">
            <v>37089</v>
          </cell>
          <cell r="E861">
            <v>1.344104</v>
          </cell>
          <cell r="F861" t="str">
            <v>Terça-Feira</v>
          </cell>
          <cell r="G861">
            <v>2</v>
          </cell>
        </row>
        <row r="862">
          <cell r="D862">
            <v>37088</v>
          </cell>
          <cell r="E862">
            <v>1.3439859999999999</v>
          </cell>
          <cell r="F862" t="str">
            <v>Segunda-Feria</v>
          </cell>
          <cell r="G862">
            <v>1</v>
          </cell>
        </row>
        <row r="863">
          <cell r="D863">
            <v>37087</v>
          </cell>
          <cell r="E863">
            <v>1.3438680000000001</v>
          </cell>
          <cell r="F863" t="str">
            <v>Domingo</v>
          </cell>
          <cell r="G863">
            <v>7</v>
          </cell>
        </row>
        <row r="864">
          <cell r="D864">
            <v>37086</v>
          </cell>
          <cell r="E864">
            <v>1.34375</v>
          </cell>
          <cell r="F864" t="str">
            <v>Sábado</v>
          </cell>
          <cell r="G864">
            <v>6</v>
          </cell>
        </row>
        <row r="865">
          <cell r="D865">
            <v>37085</v>
          </cell>
          <cell r="E865">
            <v>1.3436319999999999</v>
          </cell>
          <cell r="F865" t="str">
            <v>Sexta-feira</v>
          </cell>
          <cell r="G865">
            <v>5</v>
          </cell>
        </row>
        <row r="866">
          <cell r="D866">
            <v>37084</v>
          </cell>
          <cell r="E866">
            <v>1.3435140000000001</v>
          </cell>
          <cell r="F866" t="str">
            <v>Quinta-feira</v>
          </cell>
          <cell r="G866">
            <v>4</v>
          </cell>
        </row>
        <row r="867">
          <cell r="D867">
            <v>37083</v>
          </cell>
          <cell r="E867">
            <v>1.343396</v>
          </cell>
          <cell r="F867" t="str">
            <v>Quarta-Feira</v>
          </cell>
          <cell r="G867">
            <v>3</v>
          </cell>
        </row>
        <row r="868">
          <cell r="D868">
            <v>37082</v>
          </cell>
          <cell r="E868">
            <v>1.343278</v>
          </cell>
          <cell r="F868" t="str">
            <v>Terça-Feira</v>
          </cell>
          <cell r="G868">
            <v>2</v>
          </cell>
        </row>
        <row r="869">
          <cell r="D869">
            <v>37081</v>
          </cell>
          <cell r="E869">
            <v>1.3431599999999999</v>
          </cell>
          <cell r="F869" t="str">
            <v>Segunda-Feria</v>
          </cell>
          <cell r="G869">
            <v>1</v>
          </cell>
        </row>
        <row r="870">
          <cell r="D870">
            <v>37080</v>
          </cell>
          <cell r="E870">
            <v>1.3430420000000001</v>
          </cell>
          <cell r="F870" t="str">
            <v>Domingo</v>
          </cell>
          <cell r="G870">
            <v>7</v>
          </cell>
        </row>
        <row r="871">
          <cell r="D871">
            <v>37079</v>
          </cell>
          <cell r="E871">
            <v>1.342924</v>
          </cell>
          <cell r="F871" t="str">
            <v>Sábado</v>
          </cell>
          <cell r="G871">
            <v>6</v>
          </cell>
        </row>
        <row r="872">
          <cell r="D872">
            <v>37078</v>
          </cell>
          <cell r="E872">
            <v>1.3428059999999999</v>
          </cell>
          <cell r="F872" t="str">
            <v>Sexta-feira</v>
          </cell>
          <cell r="G872">
            <v>5</v>
          </cell>
        </row>
        <row r="873">
          <cell r="D873">
            <v>37077</v>
          </cell>
          <cell r="E873">
            <v>1.3426880000000001</v>
          </cell>
          <cell r="F873" t="str">
            <v>Quinta-feira</v>
          </cell>
          <cell r="G873">
            <v>4</v>
          </cell>
        </row>
        <row r="874">
          <cell r="D874">
            <v>37076</v>
          </cell>
          <cell r="E874">
            <v>1.34257</v>
          </cell>
          <cell r="F874" t="str">
            <v>Quarta-Feira</v>
          </cell>
          <cell r="G874">
            <v>3</v>
          </cell>
        </row>
        <row r="875">
          <cell r="D875">
            <v>37075</v>
          </cell>
          <cell r="E875">
            <v>1.342452</v>
          </cell>
          <cell r="F875" t="str">
            <v>Terça-Feira</v>
          </cell>
          <cell r="G875">
            <v>2</v>
          </cell>
        </row>
        <row r="876">
          <cell r="D876">
            <v>37074</v>
          </cell>
          <cell r="E876">
            <v>1.3423339999999999</v>
          </cell>
          <cell r="F876" t="str">
            <v>Segunda-Feria</v>
          </cell>
          <cell r="G876">
            <v>1</v>
          </cell>
        </row>
        <row r="877">
          <cell r="D877">
            <v>37073</v>
          </cell>
          <cell r="E877">
            <v>1.3422160000000001</v>
          </cell>
          <cell r="F877" t="str">
            <v>Domingo</v>
          </cell>
          <cell r="G877">
            <v>7</v>
          </cell>
        </row>
        <row r="878">
          <cell r="D878">
            <v>37072</v>
          </cell>
          <cell r="E878">
            <v>1.342098</v>
          </cell>
          <cell r="F878" t="str">
            <v>Sábado</v>
          </cell>
          <cell r="G878">
            <v>6</v>
          </cell>
        </row>
        <row r="879">
          <cell r="D879">
            <v>37071</v>
          </cell>
          <cell r="E879">
            <v>1.34198</v>
          </cell>
          <cell r="F879" t="str">
            <v>Sexta-feira</v>
          </cell>
          <cell r="G879">
            <v>5</v>
          </cell>
        </row>
        <row r="880">
          <cell r="D880">
            <v>37070</v>
          </cell>
          <cell r="E880">
            <v>1.3418620000000001</v>
          </cell>
          <cell r="F880" t="str">
            <v>Quinta-feira</v>
          </cell>
          <cell r="G880">
            <v>4</v>
          </cell>
        </row>
        <row r="881">
          <cell r="D881">
            <v>37069</v>
          </cell>
          <cell r="E881">
            <v>1.341744</v>
          </cell>
          <cell r="F881" t="str">
            <v>Quarta-Feira</v>
          </cell>
          <cell r="G881">
            <v>3</v>
          </cell>
        </row>
        <row r="882">
          <cell r="D882">
            <v>37068</v>
          </cell>
          <cell r="E882">
            <v>1.341626</v>
          </cell>
          <cell r="F882" t="str">
            <v>Terça-Feira</v>
          </cell>
          <cell r="G882">
            <v>2</v>
          </cell>
        </row>
        <row r="883">
          <cell r="D883">
            <v>37067</v>
          </cell>
          <cell r="E883">
            <v>1.3415079999999999</v>
          </cell>
          <cell r="F883" t="str">
            <v>Segunda-Feria</v>
          </cell>
          <cell r="G883">
            <v>1</v>
          </cell>
        </row>
        <row r="884">
          <cell r="D884">
            <v>37066</v>
          </cell>
          <cell r="E884">
            <v>1.3413900000000001</v>
          </cell>
          <cell r="F884" t="str">
            <v>Domingo</v>
          </cell>
          <cell r="G884">
            <v>7</v>
          </cell>
        </row>
        <row r="885">
          <cell r="D885">
            <v>37065</v>
          </cell>
          <cell r="E885">
            <v>1.341272</v>
          </cell>
          <cell r="F885" t="str">
            <v>Sábado</v>
          </cell>
          <cell r="G885">
            <v>6</v>
          </cell>
        </row>
        <row r="886">
          <cell r="D886">
            <v>37064</v>
          </cell>
          <cell r="E886">
            <v>1.341154</v>
          </cell>
          <cell r="F886" t="str">
            <v>Sexta-feira</v>
          </cell>
          <cell r="G886">
            <v>5</v>
          </cell>
        </row>
        <row r="887">
          <cell r="D887">
            <v>37063</v>
          </cell>
          <cell r="E887">
            <v>1.3410359999999999</v>
          </cell>
          <cell r="F887" t="str">
            <v>Quinta-feira</v>
          </cell>
          <cell r="G887">
            <v>4</v>
          </cell>
        </row>
        <row r="888">
          <cell r="D888">
            <v>37062</v>
          </cell>
          <cell r="E888">
            <v>1.3409180000000001</v>
          </cell>
          <cell r="F888" t="str">
            <v>Quarta-Feira</v>
          </cell>
          <cell r="G888">
            <v>3</v>
          </cell>
        </row>
        <row r="889">
          <cell r="D889">
            <v>37061</v>
          </cell>
          <cell r="E889">
            <v>1.3408</v>
          </cell>
          <cell r="F889" t="str">
            <v>Terça-Feira</v>
          </cell>
          <cell r="G889">
            <v>2</v>
          </cell>
        </row>
        <row r="890">
          <cell r="D890">
            <v>37060</v>
          </cell>
          <cell r="E890">
            <v>1.3406819999999999</v>
          </cell>
          <cell r="F890" t="str">
            <v>Segunda-Feria</v>
          </cell>
          <cell r="G890">
            <v>1</v>
          </cell>
        </row>
        <row r="891">
          <cell r="D891">
            <v>37059</v>
          </cell>
          <cell r="E891">
            <v>1.3405640000000001</v>
          </cell>
          <cell r="F891" t="str">
            <v>Domingo</v>
          </cell>
          <cell r="G891">
            <v>7</v>
          </cell>
        </row>
        <row r="892">
          <cell r="D892">
            <v>37058</v>
          </cell>
          <cell r="E892">
            <v>1.340446</v>
          </cell>
          <cell r="F892" t="str">
            <v>Sábado</v>
          </cell>
          <cell r="G892">
            <v>6</v>
          </cell>
        </row>
        <row r="893">
          <cell r="D893">
            <v>37057</v>
          </cell>
          <cell r="E893">
            <v>1.340328</v>
          </cell>
          <cell r="F893" t="str">
            <v>Sexta-feira</v>
          </cell>
          <cell r="G893">
            <v>5</v>
          </cell>
        </row>
        <row r="894">
          <cell r="D894">
            <v>37056</v>
          </cell>
          <cell r="E894">
            <v>1.3402099999999999</v>
          </cell>
          <cell r="F894" t="str">
            <v>Quinta-feira</v>
          </cell>
          <cell r="G894">
            <v>4</v>
          </cell>
        </row>
        <row r="895">
          <cell r="D895">
            <v>37055</v>
          </cell>
          <cell r="E895">
            <v>1.3400920000000001</v>
          </cell>
          <cell r="F895" t="str">
            <v>Quarta-Feira</v>
          </cell>
          <cell r="G895">
            <v>3</v>
          </cell>
        </row>
        <row r="896">
          <cell r="D896">
            <v>37054</v>
          </cell>
          <cell r="E896">
            <v>1.339974</v>
          </cell>
          <cell r="F896" t="str">
            <v>Terça-Feira</v>
          </cell>
          <cell r="G896">
            <v>2</v>
          </cell>
        </row>
        <row r="897">
          <cell r="D897">
            <v>37053</v>
          </cell>
          <cell r="E897">
            <v>1.3398559999999999</v>
          </cell>
          <cell r="F897" t="str">
            <v>Segunda-Feria</v>
          </cell>
          <cell r="G897">
            <v>1</v>
          </cell>
        </row>
        <row r="898">
          <cell r="D898">
            <v>37052</v>
          </cell>
          <cell r="E898">
            <v>1.339739</v>
          </cell>
          <cell r="F898" t="str">
            <v>Domingo</v>
          </cell>
          <cell r="G898">
            <v>7</v>
          </cell>
        </row>
        <row r="899">
          <cell r="D899">
            <v>37051</v>
          </cell>
          <cell r="E899">
            <v>1.3396220000000001</v>
          </cell>
          <cell r="F899" t="str">
            <v>Sábado</v>
          </cell>
          <cell r="G899">
            <v>6</v>
          </cell>
        </row>
        <row r="900">
          <cell r="D900">
            <v>37050</v>
          </cell>
          <cell r="E900">
            <v>1.3395049999999999</v>
          </cell>
          <cell r="F900" t="str">
            <v>Sexta-feira</v>
          </cell>
          <cell r="G900">
            <v>5</v>
          </cell>
        </row>
        <row r="901">
          <cell r="D901">
            <v>37049</v>
          </cell>
          <cell r="E901">
            <v>1.339388</v>
          </cell>
          <cell r="F901" t="str">
            <v>Quinta-feira</v>
          </cell>
          <cell r="G901">
            <v>4</v>
          </cell>
        </row>
        <row r="902">
          <cell r="D902">
            <v>37048</v>
          </cell>
          <cell r="E902">
            <v>1.3392710000000001</v>
          </cell>
          <cell r="F902" t="str">
            <v>Quarta-Feira</v>
          </cell>
          <cell r="G902">
            <v>3</v>
          </cell>
        </row>
        <row r="903">
          <cell r="D903">
            <v>37047</v>
          </cell>
          <cell r="E903">
            <v>1.339154</v>
          </cell>
          <cell r="F903" t="str">
            <v>Terça-Feira</v>
          </cell>
          <cell r="G903">
            <v>2</v>
          </cell>
        </row>
        <row r="904">
          <cell r="D904">
            <v>37046</v>
          </cell>
          <cell r="E904">
            <v>1.339037</v>
          </cell>
          <cell r="F904" t="str">
            <v>Segunda-Feria</v>
          </cell>
          <cell r="G904">
            <v>1</v>
          </cell>
        </row>
        <row r="905">
          <cell r="D905">
            <v>37045</v>
          </cell>
          <cell r="E905">
            <v>1.3389200000000001</v>
          </cell>
          <cell r="F905" t="str">
            <v>Domingo</v>
          </cell>
          <cell r="G905">
            <v>7</v>
          </cell>
        </row>
        <row r="906">
          <cell r="D906">
            <v>37044</v>
          </cell>
          <cell r="E906">
            <v>1.338803</v>
          </cell>
          <cell r="F906" t="str">
            <v>Sábado</v>
          </cell>
          <cell r="G906">
            <v>6</v>
          </cell>
        </row>
        <row r="907">
          <cell r="D907">
            <v>37043</v>
          </cell>
          <cell r="E907">
            <v>1.338686</v>
          </cell>
          <cell r="F907" t="str">
            <v>Sexta-feira</v>
          </cell>
          <cell r="G907">
            <v>5</v>
          </cell>
        </row>
        <row r="908">
          <cell r="D908">
            <v>37042</v>
          </cell>
          <cell r="E908">
            <v>1.3385689999999999</v>
          </cell>
          <cell r="F908" t="str">
            <v>Quinta-feira</v>
          </cell>
          <cell r="G908">
            <v>4</v>
          </cell>
        </row>
        <row r="909">
          <cell r="D909">
            <v>37041</v>
          </cell>
          <cell r="E909">
            <v>1.338452</v>
          </cell>
          <cell r="F909" t="str">
            <v>Quarta-Feira</v>
          </cell>
          <cell r="G909">
            <v>3</v>
          </cell>
        </row>
        <row r="910">
          <cell r="D910">
            <v>37040</v>
          </cell>
          <cell r="E910">
            <v>1.3383350000000001</v>
          </cell>
          <cell r="F910" t="str">
            <v>Terça-Feira</v>
          </cell>
          <cell r="G910">
            <v>2</v>
          </cell>
        </row>
        <row r="911">
          <cell r="D911">
            <v>37039</v>
          </cell>
          <cell r="E911">
            <v>1.3382179999999999</v>
          </cell>
          <cell r="F911" t="str">
            <v>Segunda-Feria</v>
          </cell>
          <cell r="G911">
            <v>1</v>
          </cell>
        </row>
        <row r="912">
          <cell r="D912">
            <v>37038</v>
          </cell>
          <cell r="E912">
            <v>1.338101</v>
          </cell>
          <cell r="F912" t="str">
            <v>Domingo</v>
          </cell>
          <cell r="G912">
            <v>7</v>
          </cell>
        </row>
        <row r="913">
          <cell r="D913">
            <v>37037</v>
          </cell>
          <cell r="E913">
            <v>1.3379840000000001</v>
          </cell>
          <cell r="F913" t="str">
            <v>Sábado</v>
          </cell>
          <cell r="G913">
            <v>6</v>
          </cell>
        </row>
        <row r="914">
          <cell r="D914">
            <v>37036</v>
          </cell>
          <cell r="E914">
            <v>1.3378669999999999</v>
          </cell>
          <cell r="F914" t="str">
            <v>Sexta-feira</v>
          </cell>
          <cell r="G914">
            <v>5</v>
          </cell>
        </row>
        <row r="915">
          <cell r="D915">
            <v>37035</v>
          </cell>
          <cell r="E915">
            <v>1.33775</v>
          </cell>
          <cell r="F915" t="str">
            <v>Quinta-feira</v>
          </cell>
          <cell r="G915">
            <v>4</v>
          </cell>
        </row>
        <row r="916">
          <cell r="D916">
            <v>37034</v>
          </cell>
          <cell r="E916">
            <v>1.3376330000000001</v>
          </cell>
          <cell r="F916" t="str">
            <v>Quarta-Feira</v>
          </cell>
          <cell r="G916">
            <v>3</v>
          </cell>
        </row>
        <row r="917">
          <cell r="D917">
            <v>37033</v>
          </cell>
          <cell r="E917">
            <v>1.3375159999999999</v>
          </cell>
          <cell r="F917" t="str">
            <v>Terça-Feira</v>
          </cell>
          <cell r="G917">
            <v>2</v>
          </cell>
        </row>
        <row r="918">
          <cell r="D918">
            <v>37032</v>
          </cell>
          <cell r="E918">
            <v>1.337399</v>
          </cell>
          <cell r="F918" t="str">
            <v>Segunda-Feria</v>
          </cell>
          <cell r="G918">
            <v>1</v>
          </cell>
        </row>
        <row r="919">
          <cell r="D919">
            <v>37031</v>
          </cell>
          <cell r="E919">
            <v>1.3372820000000001</v>
          </cell>
          <cell r="F919" t="str">
            <v>Domingo</v>
          </cell>
          <cell r="G919">
            <v>7</v>
          </cell>
        </row>
        <row r="920">
          <cell r="D920">
            <v>37030</v>
          </cell>
          <cell r="E920">
            <v>1.3371649999999999</v>
          </cell>
          <cell r="F920" t="str">
            <v>Sábado</v>
          </cell>
          <cell r="G920">
            <v>6</v>
          </cell>
        </row>
        <row r="921">
          <cell r="D921">
            <v>37029</v>
          </cell>
          <cell r="E921">
            <v>1.337048</v>
          </cell>
          <cell r="F921" t="str">
            <v>Sexta-feira</v>
          </cell>
          <cell r="G921">
            <v>5</v>
          </cell>
        </row>
        <row r="922">
          <cell r="D922">
            <v>37028</v>
          </cell>
          <cell r="E922">
            <v>1.3369310000000001</v>
          </cell>
          <cell r="F922" t="str">
            <v>Quinta-feira</v>
          </cell>
          <cell r="G922">
            <v>4</v>
          </cell>
        </row>
        <row r="923">
          <cell r="D923">
            <v>37027</v>
          </cell>
          <cell r="E923">
            <v>1.3368139999999999</v>
          </cell>
          <cell r="F923" t="str">
            <v>Quarta-Feira</v>
          </cell>
          <cell r="G923">
            <v>3</v>
          </cell>
        </row>
        <row r="924">
          <cell r="D924">
            <v>37026</v>
          </cell>
          <cell r="E924">
            <v>1.336697</v>
          </cell>
          <cell r="F924" t="str">
            <v>Terça-Feira</v>
          </cell>
          <cell r="G924">
            <v>2</v>
          </cell>
        </row>
        <row r="925">
          <cell r="D925">
            <v>37025</v>
          </cell>
          <cell r="E925">
            <v>1.3365800000000001</v>
          </cell>
          <cell r="F925" t="str">
            <v>Segunda-Feria</v>
          </cell>
          <cell r="G925">
            <v>1</v>
          </cell>
        </row>
        <row r="926">
          <cell r="D926">
            <v>37024</v>
          </cell>
          <cell r="E926">
            <v>1.336463</v>
          </cell>
          <cell r="F926" t="str">
            <v>Domingo</v>
          </cell>
          <cell r="G926">
            <v>7</v>
          </cell>
        </row>
        <row r="927">
          <cell r="D927">
            <v>37023</v>
          </cell>
          <cell r="E927">
            <v>1.336346</v>
          </cell>
          <cell r="F927" t="str">
            <v>Sábado</v>
          </cell>
          <cell r="G927">
            <v>6</v>
          </cell>
        </row>
        <row r="928">
          <cell r="D928">
            <v>37022</v>
          </cell>
          <cell r="E928">
            <v>1.3362289999999999</v>
          </cell>
          <cell r="F928" t="str">
            <v>Sexta-feira</v>
          </cell>
          <cell r="G928">
            <v>5</v>
          </cell>
        </row>
        <row r="929">
          <cell r="D929">
            <v>37021</v>
          </cell>
          <cell r="E929">
            <v>1.336112</v>
          </cell>
          <cell r="F929" t="str">
            <v>Quinta-feira</v>
          </cell>
          <cell r="G929">
            <v>4</v>
          </cell>
        </row>
        <row r="930">
          <cell r="D930">
            <v>37020</v>
          </cell>
          <cell r="E930">
            <v>1.335995</v>
          </cell>
          <cell r="F930" t="str">
            <v>Quarta-Feira</v>
          </cell>
          <cell r="G930">
            <v>3</v>
          </cell>
        </row>
        <row r="931">
          <cell r="D931">
            <v>37019</v>
          </cell>
          <cell r="E931">
            <v>1.3358779999999999</v>
          </cell>
          <cell r="F931" t="str">
            <v>Terça-Feira</v>
          </cell>
          <cell r="G931">
            <v>2</v>
          </cell>
        </row>
        <row r="932">
          <cell r="D932">
            <v>37018</v>
          </cell>
          <cell r="E932">
            <v>1.335761</v>
          </cell>
          <cell r="F932" t="str">
            <v>Segunda-Feria</v>
          </cell>
          <cell r="G932">
            <v>1</v>
          </cell>
        </row>
        <row r="933">
          <cell r="D933">
            <v>37017</v>
          </cell>
          <cell r="E933">
            <v>1.3356440000000001</v>
          </cell>
          <cell r="F933" t="str">
            <v>Domingo</v>
          </cell>
          <cell r="G933">
            <v>7</v>
          </cell>
        </row>
        <row r="934">
          <cell r="D934">
            <v>37016</v>
          </cell>
          <cell r="E934">
            <v>1.3355269999999999</v>
          </cell>
          <cell r="F934" t="str">
            <v>Sábado</v>
          </cell>
          <cell r="G934">
            <v>6</v>
          </cell>
        </row>
        <row r="935">
          <cell r="D935">
            <v>37015</v>
          </cell>
          <cell r="E935">
            <v>1.33541</v>
          </cell>
          <cell r="F935" t="str">
            <v>Sexta-feira</v>
          </cell>
          <cell r="G935">
            <v>5</v>
          </cell>
        </row>
        <row r="936">
          <cell r="D936">
            <v>37014</v>
          </cell>
          <cell r="E936">
            <v>1.3352930000000001</v>
          </cell>
          <cell r="F936" t="str">
            <v>Quinta-feira</v>
          </cell>
          <cell r="G936">
            <v>4</v>
          </cell>
        </row>
        <row r="937">
          <cell r="D937">
            <v>37013</v>
          </cell>
          <cell r="E937">
            <v>1.3351759999999999</v>
          </cell>
          <cell r="F937" t="str">
            <v>Quarta-Feira</v>
          </cell>
          <cell r="G937">
            <v>3</v>
          </cell>
        </row>
        <row r="938">
          <cell r="D938">
            <v>37012</v>
          </cell>
          <cell r="E938">
            <v>1.335059</v>
          </cell>
          <cell r="F938" t="str">
            <v>Terça-Feira</v>
          </cell>
          <cell r="G938">
            <v>2</v>
          </cell>
        </row>
        <row r="939">
          <cell r="D939">
            <v>37011</v>
          </cell>
          <cell r="E939">
            <v>1.3349420000000001</v>
          </cell>
          <cell r="F939" t="str">
            <v>Segunda-Feria</v>
          </cell>
          <cell r="G939">
            <v>1</v>
          </cell>
        </row>
        <row r="940">
          <cell r="D940">
            <v>37010</v>
          </cell>
          <cell r="E940">
            <v>1.3348249999999999</v>
          </cell>
          <cell r="F940" t="str">
            <v>Domingo</v>
          </cell>
          <cell r="G940">
            <v>7</v>
          </cell>
        </row>
        <row r="941">
          <cell r="D941">
            <v>37009</v>
          </cell>
          <cell r="E941">
            <v>1.334708</v>
          </cell>
          <cell r="F941" t="str">
            <v>Sábado</v>
          </cell>
          <cell r="G941">
            <v>6</v>
          </cell>
        </row>
        <row r="942">
          <cell r="D942">
            <v>37008</v>
          </cell>
          <cell r="E942">
            <v>1.3345910000000001</v>
          </cell>
          <cell r="F942" t="str">
            <v>Sexta-feira</v>
          </cell>
          <cell r="G942">
            <v>5</v>
          </cell>
        </row>
        <row r="943">
          <cell r="D943">
            <v>37007</v>
          </cell>
          <cell r="E943">
            <v>1.3344739999999999</v>
          </cell>
          <cell r="F943" t="str">
            <v>Quinta-feira</v>
          </cell>
          <cell r="G943">
            <v>4</v>
          </cell>
        </row>
        <row r="944">
          <cell r="D944">
            <v>37006</v>
          </cell>
          <cell r="E944">
            <v>1.334357</v>
          </cell>
          <cell r="F944" t="str">
            <v>Quarta-Feira</v>
          </cell>
          <cell r="G944">
            <v>3</v>
          </cell>
        </row>
        <row r="945">
          <cell r="D945">
            <v>37005</v>
          </cell>
          <cell r="E945">
            <v>1.3342400000000001</v>
          </cell>
          <cell r="F945" t="str">
            <v>Terça-Feira</v>
          </cell>
          <cell r="G945">
            <v>2</v>
          </cell>
        </row>
        <row r="946">
          <cell r="D946">
            <v>37004</v>
          </cell>
          <cell r="E946">
            <v>1.3341229999999999</v>
          </cell>
          <cell r="F946" t="str">
            <v>Segunda-Feria</v>
          </cell>
          <cell r="G946">
            <v>1</v>
          </cell>
        </row>
        <row r="947">
          <cell r="D947">
            <v>37003</v>
          </cell>
          <cell r="E947">
            <v>1.334006</v>
          </cell>
          <cell r="F947" t="str">
            <v>Domingo</v>
          </cell>
          <cell r="G947">
            <v>7</v>
          </cell>
        </row>
        <row r="948">
          <cell r="D948">
            <v>37002</v>
          </cell>
          <cell r="E948">
            <v>1.3338639999999999</v>
          </cell>
          <cell r="F948" t="str">
            <v>Sábado</v>
          </cell>
          <cell r="G948">
            <v>6</v>
          </cell>
        </row>
        <row r="949">
          <cell r="D949">
            <v>37001</v>
          </cell>
          <cell r="E949">
            <v>1.3337220000000001</v>
          </cell>
          <cell r="F949" t="str">
            <v>Sexta-feira</v>
          </cell>
          <cell r="G949">
            <v>5</v>
          </cell>
        </row>
        <row r="950">
          <cell r="D950">
            <v>37000</v>
          </cell>
          <cell r="E950">
            <v>1.33358</v>
          </cell>
          <cell r="F950" t="str">
            <v>Quinta-feira</v>
          </cell>
          <cell r="G950">
            <v>4</v>
          </cell>
        </row>
        <row r="951">
          <cell r="D951">
            <v>36999</v>
          </cell>
          <cell r="E951">
            <v>1.3334379999999999</v>
          </cell>
          <cell r="F951" t="str">
            <v>Quarta-Feira</v>
          </cell>
          <cell r="G951">
            <v>3</v>
          </cell>
        </row>
        <row r="952">
          <cell r="D952">
            <v>36998</v>
          </cell>
          <cell r="E952">
            <v>1.333296</v>
          </cell>
          <cell r="F952" t="str">
            <v>Terça-Feira</v>
          </cell>
          <cell r="G952">
            <v>2</v>
          </cell>
        </row>
        <row r="953">
          <cell r="D953">
            <v>36997</v>
          </cell>
          <cell r="E953">
            <v>1.333154</v>
          </cell>
          <cell r="F953" t="str">
            <v>Segunda-Feria</v>
          </cell>
          <cell r="G953">
            <v>1</v>
          </cell>
        </row>
        <row r="954">
          <cell r="D954">
            <v>36996</v>
          </cell>
          <cell r="E954">
            <v>1.3330120000000001</v>
          </cell>
          <cell r="F954" t="str">
            <v>Domingo</v>
          </cell>
          <cell r="G954">
            <v>7</v>
          </cell>
        </row>
        <row r="955">
          <cell r="D955">
            <v>36995</v>
          </cell>
          <cell r="E955">
            <v>1.33287</v>
          </cell>
          <cell r="F955" t="str">
            <v>Sábado</v>
          </cell>
          <cell r="G955">
            <v>6</v>
          </cell>
        </row>
        <row r="956">
          <cell r="D956">
            <v>36994</v>
          </cell>
          <cell r="E956">
            <v>1.3327279999999999</v>
          </cell>
          <cell r="F956" t="str">
            <v>Sexta-feira</v>
          </cell>
          <cell r="G956">
            <v>5</v>
          </cell>
        </row>
        <row r="957">
          <cell r="D957">
            <v>36993</v>
          </cell>
          <cell r="E957">
            <v>1.332586</v>
          </cell>
          <cell r="F957" t="str">
            <v>Quinta-feira</v>
          </cell>
          <cell r="G957">
            <v>4</v>
          </cell>
        </row>
        <row r="958">
          <cell r="D958">
            <v>36992</v>
          </cell>
          <cell r="E958">
            <v>1.332444</v>
          </cell>
          <cell r="F958" t="str">
            <v>Quarta-Feira</v>
          </cell>
          <cell r="G958">
            <v>3</v>
          </cell>
        </row>
        <row r="959">
          <cell r="D959">
            <v>36991</v>
          </cell>
          <cell r="E959">
            <v>1.3323020000000001</v>
          </cell>
          <cell r="F959" t="str">
            <v>Terça-Feira</v>
          </cell>
          <cell r="G959">
            <v>2</v>
          </cell>
        </row>
        <row r="960">
          <cell r="D960">
            <v>36990</v>
          </cell>
          <cell r="E960">
            <v>1.33216</v>
          </cell>
          <cell r="F960" t="str">
            <v>Segunda-Feria</v>
          </cell>
          <cell r="G960">
            <v>1</v>
          </cell>
        </row>
        <row r="961">
          <cell r="D961">
            <v>36989</v>
          </cell>
          <cell r="E961">
            <v>1.3320179999999999</v>
          </cell>
          <cell r="F961" t="str">
            <v>Domingo</v>
          </cell>
          <cell r="G961">
            <v>7</v>
          </cell>
        </row>
        <row r="962">
          <cell r="D962">
            <v>36988</v>
          </cell>
          <cell r="E962">
            <v>1.3318760000000001</v>
          </cell>
          <cell r="F962" t="str">
            <v>Sábado</v>
          </cell>
          <cell r="G962">
            <v>6</v>
          </cell>
        </row>
        <row r="963">
          <cell r="D963">
            <v>36987</v>
          </cell>
          <cell r="E963">
            <v>1.331734</v>
          </cell>
          <cell r="F963" t="str">
            <v>Sexta-feira</v>
          </cell>
          <cell r="G963">
            <v>5</v>
          </cell>
        </row>
        <row r="964">
          <cell r="D964">
            <v>36986</v>
          </cell>
          <cell r="E964">
            <v>1.3315920000000001</v>
          </cell>
          <cell r="F964" t="str">
            <v>Quinta-feira</v>
          </cell>
          <cell r="G964">
            <v>4</v>
          </cell>
        </row>
        <row r="965">
          <cell r="D965">
            <v>36985</v>
          </cell>
          <cell r="E965">
            <v>1.33145</v>
          </cell>
          <cell r="F965" t="str">
            <v>Quarta-Feira</v>
          </cell>
          <cell r="G965">
            <v>3</v>
          </cell>
        </row>
        <row r="966">
          <cell r="D966">
            <v>36984</v>
          </cell>
          <cell r="E966">
            <v>1.3313079999999999</v>
          </cell>
          <cell r="F966" t="str">
            <v>Terça-Feira</v>
          </cell>
          <cell r="G966">
            <v>2</v>
          </cell>
        </row>
        <row r="967">
          <cell r="D967">
            <v>36983</v>
          </cell>
          <cell r="E967">
            <v>1.3311660000000001</v>
          </cell>
          <cell r="F967" t="str">
            <v>Segunda-Feria</v>
          </cell>
          <cell r="G967">
            <v>1</v>
          </cell>
        </row>
        <row r="968">
          <cell r="D968">
            <v>36982</v>
          </cell>
          <cell r="E968">
            <v>1.331024</v>
          </cell>
          <cell r="F968" t="str">
            <v>Domingo</v>
          </cell>
          <cell r="G968">
            <v>7</v>
          </cell>
        </row>
        <row r="969">
          <cell r="D969">
            <v>36981</v>
          </cell>
          <cell r="E969">
            <v>1.3308819999999999</v>
          </cell>
          <cell r="F969" t="str">
            <v>Sábado</v>
          </cell>
          <cell r="G969">
            <v>6</v>
          </cell>
        </row>
        <row r="970">
          <cell r="D970">
            <v>36980</v>
          </cell>
          <cell r="E970">
            <v>1.33074</v>
          </cell>
          <cell r="F970" t="str">
            <v>Sexta-feira</v>
          </cell>
          <cell r="G970">
            <v>5</v>
          </cell>
        </row>
        <row r="971">
          <cell r="D971">
            <v>36979</v>
          </cell>
          <cell r="E971">
            <v>1.3305979999999999</v>
          </cell>
          <cell r="F971" t="str">
            <v>Quinta-feira</v>
          </cell>
          <cell r="G971">
            <v>4</v>
          </cell>
        </row>
        <row r="972">
          <cell r="D972">
            <v>36978</v>
          </cell>
          <cell r="E972">
            <v>1.3304560000000001</v>
          </cell>
          <cell r="F972" t="str">
            <v>Quarta-Feira</v>
          </cell>
          <cell r="G972">
            <v>3</v>
          </cell>
        </row>
        <row r="973">
          <cell r="D973">
            <v>36977</v>
          </cell>
          <cell r="E973">
            <v>1.330314</v>
          </cell>
          <cell r="F973" t="str">
            <v>Terça-Feira</v>
          </cell>
          <cell r="G973">
            <v>2</v>
          </cell>
        </row>
        <row r="974">
          <cell r="D974">
            <v>36976</v>
          </cell>
          <cell r="E974">
            <v>1.3301719999999999</v>
          </cell>
          <cell r="F974" t="str">
            <v>Segunda-Feria</v>
          </cell>
          <cell r="G974">
            <v>1</v>
          </cell>
        </row>
        <row r="975">
          <cell r="D975">
            <v>36975</v>
          </cell>
          <cell r="E975">
            <v>1.33003</v>
          </cell>
          <cell r="F975" t="str">
            <v>Domingo</v>
          </cell>
          <cell r="G975">
            <v>7</v>
          </cell>
        </row>
        <row r="976">
          <cell r="D976">
            <v>36974</v>
          </cell>
          <cell r="E976">
            <v>1.329888</v>
          </cell>
          <cell r="F976" t="str">
            <v>Sábado</v>
          </cell>
          <cell r="G976">
            <v>6</v>
          </cell>
        </row>
        <row r="977">
          <cell r="D977">
            <v>36973</v>
          </cell>
          <cell r="E977">
            <v>1.3297460000000001</v>
          </cell>
          <cell r="F977" t="str">
            <v>Sexta-feira</v>
          </cell>
          <cell r="G977">
            <v>5</v>
          </cell>
        </row>
        <row r="978">
          <cell r="D978">
            <v>36972</v>
          </cell>
          <cell r="E978">
            <v>1.329604</v>
          </cell>
          <cell r="F978" t="str">
            <v>Quinta-feira</v>
          </cell>
          <cell r="G978">
            <v>4</v>
          </cell>
        </row>
        <row r="979">
          <cell r="D979">
            <v>36971</v>
          </cell>
          <cell r="E979">
            <v>1.3294619999999999</v>
          </cell>
          <cell r="F979" t="str">
            <v>Quarta-Feira</v>
          </cell>
          <cell r="G979">
            <v>3</v>
          </cell>
        </row>
        <row r="980">
          <cell r="D980">
            <v>36970</v>
          </cell>
          <cell r="E980">
            <v>1.3293200000000001</v>
          </cell>
          <cell r="F980" t="str">
            <v>Terça-Feira</v>
          </cell>
          <cell r="G980">
            <v>2</v>
          </cell>
        </row>
        <row r="981">
          <cell r="D981">
            <v>36969</v>
          </cell>
          <cell r="E981">
            <v>1.329178</v>
          </cell>
          <cell r="F981" t="str">
            <v>Segunda-Feria</v>
          </cell>
          <cell r="G981">
            <v>1</v>
          </cell>
        </row>
        <row r="982">
          <cell r="D982">
            <v>36968</v>
          </cell>
          <cell r="E982">
            <v>1.3290360000000001</v>
          </cell>
          <cell r="F982" t="str">
            <v>Domingo</v>
          </cell>
          <cell r="G982">
            <v>7</v>
          </cell>
        </row>
        <row r="983">
          <cell r="D983">
            <v>36967</v>
          </cell>
          <cell r="E983">
            <v>1.328894</v>
          </cell>
          <cell r="F983" t="str">
            <v>Sábado</v>
          </cell>
          <cell r="G983">
            <v>6</v>
          </cell>
        </row>
        <row r="984">
          <cell r="D984">
            <v>36966</v>
          </cell>
          <cell r="E984">
            <v>1.3287519999999999</v>
          </cell>
          <cell r="F984" t="str">
            <v>Sexta-feira</v>
          </cell>
          <cell r="G984">
            <v>5</v>
          </cell>
        </row>
        <row r="985">
          <cell r="D985">
            <v>36965</v>
          </cell>
          <cell r="E985">
            <v>1.3286100000000001</v>
          </cell>
          <cell r="F985" t="str">
            <v>Quinta-feira</v>
          </cell>
          <cell r="G985">
            <v>4</v>
          </cell>
        </row>
        <row r="986">
          <cell r="D986">
            <v>36964</v>
          </cell>
          <cell r="E986">
            <v>1.328468</v>
          </cell>
          <cell r="F986" t="str">
            <v>Quarta-Feira</v>
          </cell>
          <cell r="G986">
            <v>3</v>
          </cell>
        </row>
        <row r="987">
          <cell r="D987">
            <v>36963</v>
          </cell>
          <cell r="E987">
            <v>1.3283259999999999</v>
          </cell>
          <cell r="F987" t="str">
            <v>Terça-Feira</v>
          </cell>
          <cell r="G987">
            <v>2</v>
          </cell>
        </row>
        <row r="988">
          <cell r="D988">
            <v>36962</v>
          </cell>
          <cell r="E988">
            <v>1.328184</v>
          </cell>
          <cell r="F988" t="str">
            <v>Segunda-Feria</v>
          </cell>
          <cell r="G988">
            <v>1</v>
          </cell>
        </row>
        <row r="989">
          <cell r="D989">
            <v>36961</v>
          </cell>
          <cell r="E989">
            <v>1.3280419999999999</v>
          </cell>
          <cell r="F989" t="str">
            <v>Domingo</v>
          </cell>
          <cell r="G989">
            <v>7</v>
          </cell>
        </row>
        <row r="990">
          <cell r="D990">
            <v>36960</v>
          </cell>
          <cell r="E990">
            <v>1.3279000000000001</v>
          </cell>
          <cell r="F990" t="str">
            <v>Sábado</v>
          </cell>
          <cell r="G990">
            <v>6</v>
          </cell>
        </row>
        <row r="991">
          <cell r="D991">
            <v>36959</v>
          </cell>
          <cell r="E991">
            <v>1.327758</v>
          </cell>
          <cell r="F991" t="str">
            <v>Sexta-feira</v>
          </cell>
          <cell r="G991">
            <v>5</v>
          </cell>
        </row>
        <row r="992">
          <cell r="D992">
            <v>36958</v>
          </cell>
          <cell r="E992">
            <v>1.3276159999999999</v>
          </cell>
          <cell r="F992" t="str">
            <v>Quinta-feira</v>
          </cell>
          <cell r="G992">
            <v>4</v>
          </cell>
        </row>
        <row r="993">
          <cell r="D993">
            <v>36957</v>
          </cell>
          <cell r="E993">
            <v>1.327474</v>
          </cell>
          <cell r="F993" t="str">
            <v>Quarta-Feira</v>
          </cell>
          <cell r="G993">
            <v>3</v>
          </cell>
        </row>
        <row r="994">
          <cell r="D994">
            <v>36956</v>
          </cell>
          <cell r="E994">
            <v>1.327332</v>
          </cell>
          <cell r="F994" t="str">
            <v>Terça-Feira</v>
          </cell>
          <cell r="G994">
            <v>2</v>
          </cell>
        </row>
        <row r="995">
          <cell r="D995">
            <v>36955</v>
          </cell>
          <cell r="E995">
            <v>1.3271900000000001</v>
          </cell>
          <cell r="F995" t="str">
            <v>Segunda-Feria</v>
          </cell>
          <cell r="G995">
            <v>1</v>
          </cell>
        </row>
        <row r="996">
          <cell r="D996">
            <v>36954</v>
          </cell>
          <cell r="E996">
            <v>1.327048</v>
          </cell>
          <cell r="F996" t="str">
            <v>Domingo</v>
          </cell>
          <cell r="G996">
            <v>7</v>
          </cell>
        </row>
        <row r="997">
          <cell r="D997">
            <v>36953</v>
          </cell>
          <cell r="E997">
            <v>1.3269059999999999</v>
          </cell>
          <cell r="F997" t="str">
            <v>Sábado</v>
          </cell>
          <cell r="G997">
            <v>6</v>
          </cell>
        </row>
        <row r="998">
          <cell r="D998">
            <v>36952</v>
          </cell>
          <cell r="E998">
            <v>1.3267640000000001</v>
          </cell>
          <cell r="F998" t="str">
            <v>Sexta-feira</v>
          </cell>
          <cell r="G998">
            <v>5</v>
          </cell>
        </row>
        <row r="999">
          <cell r="D999">
            <v>36951</v>
          </cell>
          <cell r="E999">
            <v>1.326622</v>
          </cell>
          <cell r="F999" t="str">
            <v>Quinta-feira</v>
          </cell>
          <cell r="G999">
            <v>4</v>
          </cell>
        </row>
        <row r="1000">
          <cell r="D1000">
            <v>36950</v>
          </cell>
          <cell r="E1000">
            <v>1.3264800000000001</v>
          </cell>
          <cell r="F1000" t="str">
            <v>Quarta-Feira</v>
          </cell>
          <cell r="G1000">
            <v>3</v>
          </cell>
        </row>
        <row r="1001">
          <cell r="D1001">
            <v>36949</v>
          </cell>
          <cell r="E1001">
            <v>1.3263389999999999</v>
          </cell>
          <cell r="F1001" t="str">
            <v>Terça-Feira</v>
          </cell>
          <cell r="G1001">
            <v>2</v>
          </cell>
        </row>
        <row r="1002">
          <cell r="D1002">
            <v>36948</v>
          </cell>
          <cell r="E1002">
            <v>1.326198</v>
          </cell>
          <cell r="F1002" t="str">
            <v>Segunda-Feria</v>
          </cell>
          <cell r="G1002">
            <v>1</v>
          </cell>
        </row>
        <row r="1003">
          <cell r="D1003">
            <v>36947</v>
          </cell>
          <cell r="E1003">
            <v>1.326057</v>
          </cell>
          <cell r="F1003" t="str">
            <v>Domingo</v>
          </cell>
          <cell r="G1003">
            <v>7</v>
          </cell>
        </row>
        <row r="1004">
          <cell r="D1004">
            <v>36946</v>
          </cell>
          <cell r="E1004">
            <v>1.3259160000000001</v>
          </cell>
          <cell r="F1004" t="str">
            <v>Sábado</v>
          </cell>
          <cell r="G1004">
            <v>6</v>
          </cell>
        </row>
        <row r="1005">
          <cell r="D1005">
            <v>36945</v>
          </cell>
          <cell r="E1005">
            <v>1.3257749999999999</v>
          </cell>
          <cell r="F1005" t="str">
            <v>Sexta-feira</v>
          </cell>
          <cell r="G1005">
            <v>5</v>
          </cell>
        </row>
        <row r="1006">
          <cell r="D1006">
            <v>36944</v>
          </cell>
          <cell r="E1006">
            <v>1.325634</v>
          </cell>
          <cell r="F1006" t="str">
            <v>Quinta-feira</v>
          </cell>
          <cell r="G1006">
            <v>4</v>
          </cell>
        </row>
        <row r="1007">
          <cell r="D1007">
            <v>36943</v>
          </cell>
          <cell r="E1007">
            <v>1.325493</v>
          </cell>
          <cell r="F1007" t="str">
            <v>Quarta-Feira</v>
          </cell>
          <cell r="G1007">
            <v>3</v>
          </cell>
        </row>
        <row r="1008">
          <cell r="D1008">
            <v>36942</v>
          </cell>
          <cell r="E1008">
            <v>1.3253520000000001</v>
          </cell>
          <cell r="F1008" t="str">
            <v>Terça-Feira</v>
          </cell>
          <cell r="G1008">
            <v>2</v>
          </cell>
        </row>
        <row r="1009">
          <cell r="D1009">
            <v>36941</v>
          </cell>
          <cell r="E1009">
            <v>1.3252109999999999</v>
          </cell>
          <cell r="F1009" t="str">
            <v>Segunda-Feria</v>
          </cell>
          <cell r="G1009">
            <v>1</v>
          </cell>
        </row>
        <row r="1010">
          <cell r="D1010">
            <v>36940</v>
          </cell>
          <cell r="E1010">
            <v>1.32507</v>
          </cell>
          <cell r="F1010" t="str">
            <v>Domingo</v>
          </cell>
          <cell r="G1010">
            <v>7</v>
          </cell>
        </row>
        <row r="1011">
          <cell r="D1011">
            <v>36939</v>
          </cell>
          <cell r="E1011">
            <v>1.324929</v>
          </cell>
          <cell r="F1011" t="str">
            <v>Sábado</v>
          </cell>
          <cell r="G1011">
            <v>6</v>
          </cell>
        </row>
        <row r="1012">
          <cell r="D1012">
            <v>36938</v>
          </cell>
          <cell r="E1012">
            <v>1.3247880000000001</v>
          </cell>
          <cell r="F1012" t="str">
            <v>Sexta-feira</v>
          </cell>
          <cell r="G1012">
            <v>5</v>
          </cell>
        </row>
        <row r="1013">
          <cell r="D1013">
            <v>36937</v>
          </cell>
          <cell r="E1013">
            <v>1.3246469999999999</v>
          </cell>
          <cell r="F1013" t="str">
            <v>Quinta-feira</v>
          </cell>
          <cell r="G1013">
            <v>4</v>
          </cell>
        </row>
        <row r="1014">
          <cell r="D1014">
            <v>36936</v>
          </cell>
          <cell r="E1014">
            <v>1.324506</v>
          </cell>
          <cell r="F1014" t="str">
            <v>Quarta-Feira</v>
          </cell>
          <cell r="G1014">
            <v>3</v>
          </cell>
        </row>
        <row r="1015">
          <cell r="D1015">
            <v>36935</v>
          </cell>
          <cell r="E1015">
            <v>1.324365</v>
          </cell>
          <cell r="F1015" t="str">
            <v>Terça-Feira</v>
          </cell>
          <cell r="G1015">
            <v>2</v>
          </cell>
        </row>
        <row r="1016">
          <cell r="D1016">
            <v>36934</v>
          </cell>
          <cell r="E1016">
            <v>1.3242240000000001</v>
          </cell>
          <cell r="F1016" t="str">
            <v>Segunda-Feria</v>
          </cell>
          <cell r="G1016">
            <v>1</v>
          </cell>
        </row>
        <row r="1017">
          <cell r="D1017">
            <v>36933</v>
          </cell>
          <cell r="E1017">
            <v>1.3240829999999999</v>
          </cell>
          <cell r="F1017" t="str">
            <v>Domingo</v>
          </cell>
          <cell r="G1017">
            <v>7</v>
          </cell>
        </row>
        <row r="1018">
          <cell r="D1018">
            <v>36932</v>
          </cell>
          <cell r="E1018">
            <v>1.323942</v>
          </cell>
          <cell r="F1018" t="str">
            <v>Sábado</v>
          </cell>
          <cell r="G1018">
            <v>6</v>
          </cell>
        </row>
        <row r="1019">
          <cell r="D1019">
            <v>36931</v>
          </cell>
          <cell r="E1019">
            <v>1.323801</v>
          </cell>
          <cell r="F1019" t="str">
            <v>Sexta-feira</v>
          </cell>
          <cell r="G1019">
            <v>5</v>
          </cell>
        </row>
        <row r="1020">
          <cell r="D1020">
            <v>36930</v>
          </cell>
          <cell r="E1020">
            <v>1.3236600000000001</v>
          </cell>
          <cell r="F1020" t="str">
            <v>Quinta-feira</v>
          </cell>
          <cell r="G1020">
            <v>4</v>
          </cell>
        </row>
        <row r="1021">
          <cell r="D1021">
            <v>36929</v>
          </cell>
          <cell r="E1021">
            <v>1.3235189999999999</v>
          </cell>
          <cell r="F1021" t="str">
            <v>Quarta-Feira</v>
          </cell>
          <cell r="G1021">
            <v>3</v>
          </cell>
        </row>
        <row r="1022">
          <cell r="D1022">
            <v>36928</v>
          </cell>
          <cell r="E1022">
            <v>1.3233779999999999</v>
          </cell>
          <cell r="F1022" t="str">
            <v>Terça-Feira</v>
          </cell>
          <cell r="G1022">
            <v>2</v>
          </cell>
        </row>
        <row r="1023">
          <cell r="D1023">
            <v>36927</v>
          </cell>
          <cell r="E1023">
            <v>1.323237</v>
          </cell>
          <cell r="F1023" t="str">
            <v>Segunda-Feria</v>
          </cell>
          <cell r="G1023">
            <v>1</v>
          </cell>
        </row>
        <row r="1024">
          <cell r="D1024">
            <v>36926</v>
          </cell>
          <cell r="E1024">
            <v>1.323096</v>
          </cell>
          <cell r="F1024" t="str">
            <v>Domingo</v>
          </cell>
          <cell r="G1024">
            <v>7</v>
          </cell>
        </row>
        <row r="1025">
          <cell r="D1025">
            <v>36925</v>
          </cell>
          <cell r="E1025">
            <v>1.3229550000000001</v>
          </cell>
          <cell r="F1025" t="str">
            <v>Sábado</v>
          </cell>
          <cell r="G1025">
            <v>6</v>
          </cell>
        </row>
        <row r="1026">
          <cell r="D1026">
            <v>36924</v>
          </cell>
          <cell r="E1026">
            <v>1.3228139999999999</v>
          </cell>
          <cell r="F1026" t="str">
            <v>Sexta-feira</v>
          </cell>
          <cell r="G1026">
            <v>5</v>
          </cell>
        </row>
        <row r="1027">
          <cell r="D1027">
            <v>36923</v>
          </cell>
          <cell r="E1027">
            <v>1.322673</v>
          </cell>
          <cell r="F1027" t="str">
            <v>Quinta-feira</v>
          </cell>
          <cell r="G1027">
            <v>4</v>
          </cell>
        </row>
        <row r="1028">
          <cell r="D1028">
            <v>36922</v>
          </cell>
          <cell r="E1028">
            <v>1.322532</v>
          </cell>
          <cell r="F1028" t="str">
            <v>Quarta-Feira</v>
          </cell>
          <cell r="G1028">
            <v>3</v>
          </cell>
        </row>
        <row r="1029">
          <cell r="D1029">
            <v>36921</v>
          </cell>
          <cell r="E1029">
            <v>1.3223910000000001</v>
          </cell>
          <cell r="F1029" t="str">
            <v>Terça-Feira</v>
          </cell>
          <cell r="G1029">
            <v>2</v>
          </cell>
        </row>
        <row r="1030">
          <cell r="D1030">
            <v>36920</v>
          </cell>
          <cell r="E1030">
            <v>1.3222499999999999</v>
          </cell>
          <cell r="F1030" t="str">
            <v>Segunda-Feria</v>
          </cell>
          <cell r="G1030">
            <v>1</v>
          </cell>
        </row>
        <row r="1031">
          <cell r="D1031">
            <v>36919</v>
          </cell>
          <cell r="E1031">
            <v>1.322109</v>
          </cell>
          <cell r="F1031" t="str">
            <v>Domingo</v>
          </cell>
          <cell r="G1031">
            <v>7</v>
          </cell>
        </row>
        <row r="1032">
          <cell r="D1032">
            <v>36918</v>
          </cell>
          <cell r="E1032">
            <v>1.321968</v>
          </cell>
          <cell r="F1032" t="str">
            <v>Sábado</v>
          </cell>
          <cell r="G1032">
            <v>6</v>
          </cell>
        </row>
        <row r="1033">
          <cell r="D1033">
            <v>36917</v>
          </cell>
          <cell r="E1033">
            <v>1.3218270000000001</v>
          </cell>
          <cell r="F1033" t="str">
            <v>Sexta-feira</v>
          </cell>
          <cell r="G1033">
            <v>5</v>
          </cell>
        </row>
        <row r="1034">
          <cell r="D1034">
            <v>36916</v>
          </cell>
          <cell r="E1034">
            <v>1.3216859999999999</v>
          </cell>
          <cell r="F1034" t="str">
            <v>Quinta-feira</v>
          </cell>
          <cell r="G1034">
            <v>4</v>
          </cell>
        </row>
        <row r="1035">
          <cell r="D1035">
            <v>36915</v>
          </cell>
          <cell r="E1035">
            <v>1.321545</v>
          </cell>
          <cell r="F1035" t="str">
            <v>Quarta-Feira</v>
          </cell>
          <cell r="G1035">
            <v>3</v>
          </cell>
        </row>
        <row r="1036">
          <cell r="D1036">
            <v>36914</v>
          </cell>
          <cell r="E1036">
            <v>1.321404</v>
          </cell>
          <cell r="F1036" t="str">
            <v>Terça-Feira</v>
          </cell>
          <cell r="G1036">
            <v>2</v>
          </cell>
        </row>
        <row r="1037">
          <cell r="D1037">
            <v>36913</v>
          </cell>
          <cell r="E1037">
            <v>1.3212630000000001</v>
          </cell>
          <cell r="F1037" t="str">
            <v>Segunda-Feria</v>
          </cell>
          <cell r="G1037">
            <v>1</v>
          </cell>
        </row>
        <row r="1038">
          <cell r="D1038">
            <v>36912</v>
          </cell>
          <cell r="E1038">
            <v>1.3211219999999999</v>
          </cell>
          <cell r="F1038" t="str">
            <v>Domingo</v>
          </cell>
          <cell r="G1038">
            <v>7</v>
          </cell>
        </row>
        <row r="1039">
          <cell r="D1039">
            <v>36911</v>
          </cell>
          <cell r="E1039">
            <v>1.320981</v>
          </cell>
          <cell r="F1039" t="str">
            <v>Sábado</v>
          </cell>
          <cell r="G1039">
            <v>6</v>
          </cell>
        </row>
        <row r="1040">
          <cell r="D1040">
            <v>36910</v>
          </cell>
          <cell r="E1040">
            <v>1.3208340000000001</v>
          </cell>
          <cell r="F1040" t="str">
            <v>Sexta-feira</v>
          </cell>
          <cell r="G1040">
            <v>5</v>
          </cell>
        </row>
        <row r="1041">
          <cell r="D1041">
            <v>36909</v>
          </cell>
          <cell r="E1041">
            <v>1.3206869999999999</v>
          </cell>
          <cell r="F1041" t="str">
            <v>Quinta-feira</v>
          </cell>
          <cell r="G1041">
            <v>4</v>
          </cell>
        </row>
        <row r="1042">
          <cell r="D1042">
            <v>36908</v>
          </cell>
          <cell r="E1042">
            <v>1.32054</v>
          </cell>
          <cell r="F1042" t="str">
            <v>Quarta-Feira</v>
          </cell>
          <cell r="G1042">
            <v>3</v>
          </cell>
        </row>
        <row r="1043">
          <cell r="D1043">
            <v>36907</v>
          </cell>
          <cell r="E1043">
            <v>1.3203929999999999</v>
          </cell>
          <cell r="F1043" t="str">
            <v>Terça-Feira</v>
          </cell>
          <cell r="G1043">
            <v>2</v>
          </cell>
        </row>
        <row r="1044">
          <cell r="D1044">
            <v>36906</v>
          </cell>
          <cell r="E1044">
            <v>1.320246</v>
          </cell>
          <cell r="F1044" t="str">
            <v>Segunda-Feria</v>
          </cell>
          <cell r="G1044">
            <v>1</v>
          </cell>
        </row>
        <row r="1045">
          <cell r="D1045">
            <v>36905</v>
          </cell>
          <cell r="E1045">
            <v>1.3200989999999999</v>
          </cell>
          <cell r="F1045" t="str">
            <v>Domingo</v>
          </cell>
          <cell r="G1045">
            <v>7</v>
          </cell>
        </row>
        <row r="1046">
          <cell r="D1046">
            <v>36904</v>
          </cell>
          <cell r="E1046">
            <v>1.319952</v>
          </cell>
          <cell r="F1046" t="str">
            <v>Sábado</v>
          </cell>
          <cell r="G1046">
            <v>6</v>
          </cell>
        </row>
        <row r="1047">
          <cell r="D1047">
            <v>36903</v>
          </cell>
          <cell r="E1047">
            <v>1.3198049999999999</v>
          </cell>
          <cell r="F1047" t="str">
            <v>Sexta-feira</v>
          </cell>
          <cell r="G1047">
            <v>5</v>
          </cell>
        </row>
        <row r="1048">
          <cell r="D1048">
            <v>36902</v>
          </cell>
          <cell r="E1048">
            <v>1.319658</v>
          </cell>
          <cell r="F1048" t="str">
            <v>Quinta-feira</v>
          </cell>
          <cell r="G1048">
            <v>4</v>
          </cell>
        </row>
        <row r="1049">
          <cell r="D1049">
            <v>36901</v>
          </cell>
          <cell r="E1049">
            <v>1.3195110000000001</v>
          </cell>
          <cell r="F1049" t="str">
            <v>Quarta-Feira</v>
          </cell>
          <cell r="G1049">
            <v>3</v>
          </cell>
        </row>
        <row r="1050">
          <cell r="D1050">
            <v>36900</v>
          </cell>
          <cell r="E1050">
            <v>1.319364</v>
          </cell>
          <cell r="F1050" t="str">
            <v>Terça-Feira</v>
          </cell>
          <cell r="G1050">
            <v>2</v>
          </cell>
        </row>
        <row r="1051">
          <cell r="D1051">
            <v>36899</v>
          </cell>
          <cell r="E1051">
            <v>1.3192170000000001</v>
          </cell>
          <cell r="F1051" t="str">
            <v>Segunda-Feria</v>
          </cell>
          <cell r="G1051">
            <v>1</v>
          </cell>
        </row>
        <row r="1052">
          <cell r="D1052">
            <v>36898</v>
          </cell>
          <cell r="E1052">
            <v>1.31907</v>
          </cell>
          <cell r="F1052" t="str">
            <v>Domingo</v>
          </cell>
          <cell r="G1052">
            <v>7</v>
          </cell>
        </row>
        <row r="1053">
          <cell r="D1053">
            <v>36897</v>
          </cell>
          <cell r="E1053">
            <v>1.3189230000000001</v>
          </cell>
          <cell r="F1053" t="str">
            <v>Sábado</v>
          </cell>
          <cell r="G1053">
            <v>6</v>
          </cell>
        </row>
        <row r="1054">
          <cell r="D1054">
            <v>36896</v>
          </cell>
          <cell r="E1054">
            <v>1.3187759999999999</v>
          </cell>
          <cell r="F1054" t="str">
            <v>Sexta-feira</v>
          </cell>
          <cell r="G1054">
            <v>5</v>
          </cell>
        </row>
        <row r="1055">
          <cell r="D1055">
            <v>36895</v>
          </cell>
          <cell r="E1055">
            <v>1.3186290000000001</v>
          </cell>
          <cell r="F1055" t="str">
            <v>Quinta-feira</v>
          </cell>
          <cell r="G1055">
            <v>4</v>
          </cell>
        </row>
        <row r="1056">
          <cell r="D1056">
            <v>36894</v>
          </cell>
          <cell r="E1056">
            <v>1.3184819999999999</v>
          </cell>
          <cell r="F1056" t="str">
            <v>Quarta-Feira</v>
          </cell>
          <cell r="G1056">
            <v>3</v>
          </cell>
        </row>
        <row r="1057">
          <cell r="D1057">
            <v>36893</v>
          </cell>
          <cell r="E1057">
            <v>1.318335</v>
          </cell>
          <cell r="F1057" t="str">
            <v>Terça-Feira</v>
          </cell>
          <cell r="G1057">
            <v>2</v>
          </cell>
        </row>
        <row r="1058">
          <cell r="D1058">
            <v>36892</v>
          </cell>
          <cell r="E1058">
            <v>1.58948</v>
          </cell>
          <cell r="F1058" t="str">
            <v>Segunda-Feria</v>
          </cell>
          <cell r="G1058">
            <v>1</v>
          </cell>
        </row>
        <row r="1059">
          <cell r="D1059">
            <v>36891</v>
          </cell>
          <cell r="E1059">
            <v>1.5893269999999999</v>
          </cell>
          <cell r="F1059" t="str">
            <v>Domingo</v>
          </cell>
          <cell r="G1059">
            <v>7</v>
          </cell>
        </row>
        <row r="1060">
          <cell r="D1060">
            <v>36890</v>
          </cell>
          <cell r="E1060">
            <v>1.5891740000000001</v>
          </cell>
          <cell r="F1060" t="str">
            <v>Sábado</v>
          </cell>
          <cell r="G1060">
            <v>6</v>
          </cell>
        </row>
        <row r="1061">
          <cell r="D1061">
            <v>36889</v>
          </cell>
          <cell r="E1061">
            <v>1.589021</v>
          </cell>
          <cell r="F1061" t="str">
            <v>Sexta-feira</v>
          </cell>
          <cell r="G1061">
            <v>5</v>
          </cell>
        </row>
        <row r="1062">
          <cell r="D1062">
            <v>36888</v>
          </cell>
          <cell r="E1062">
            <v>1.5888679999999999</v>
          </cell>
          <cell r="F1062" t="str">
            <v>Quinta-feira</v>
          </cell>
          <cell r="G1062">
            <v>4</v>
          </cell>
        </row>
        <row r="1063">
          <cell r="D1063">
            <v>36887</v>
          </cell>
          <cell r="E1063">
            <v>1.5887150000000001</v>
          </cell>
          <cell r="F1063" t="str">
            <v>Quarta-Feira</v>
          </cell>
          <cell r="G1063">
            <v>3</v>
          </cell>
        </row>
        <row r="1064">
          <cell r="D1064">
            <v>36886</v>
          </cell>
          <cell r="E1064">
            <v>1.588562</v>
          </cell>
          <cell r="F1064" t="str">
            <v>Terça-Feira</v>
          </cell>
          <cell r="G1064">
            <v>2</v>
          </cell>
        </row>
        <row r="1065">
          <cell r="D1065">
            <v>36885</v>
          </cell>
          <cell r="E1065">
            <v>1.588409</v>
          </cell>
          <cell r="F1065" t="str">
            <v>Segunda-Feria</v>
          </cell>
          <cell r="G1065">
            <v>1</v>
          </cell>
        </row>
        <row r="1066">
          <cell r="D1066">
            <v>36884</v>
          </cell>
          <cell r="E1066">
            <v>1.5882559999999999</v>
          </cell>
          <cell r="F1066" t="str">
            <v>Domingo</v>
          </cell>
          <cell r="G1066">
            <v>7</v>
          </cell>
        </row>
        <row r="1067">
          <cell r="D1067">
            <v>36883</v>
          </cell>
          <cell r="E1067">
            <v>1.588103</v>
          </cell>
          <cell r="F1067" t="str">
            <v>Sábado</v>
          </cell>
          <cell r="G1067">
            <v>6</v>
          </cell>
        </row>
        <row r="1068">
          <cell r="D1068">
            <v>36882</v>
          </cell>
          <cell r="E1068">
            <v>1.58795</v>
          </cell>
          <cell r="F1068" t="str">
            <v>Sexta-feira</v>
          </cell>
          <cell r="G1068">
            <v>5</v>
          </cell>
        </row>
        <row r="1069">
          <cell r="D1069">
            <v>36881</v>
          </cell>
          <cell r="E1069">
            <v>1.5877969999999999</v>
          </cell>
          <cell r="F1069" t="str">
            <v>Quinta-feira</v>
          </cell>
          <cell r="G1069">
            <v>4</v>
          </cell>
        </row>
        <row r="1070">
          <cell r="D1070">
            <v>36880</v>
          </cell>
          <cell r="E1070">
            <v>1.5876440000000001</v>
          </cell>
          <cell r="F1070" t="str">
            <v>Quarta-Feira</v>
          </cell>
          <cell r="G1070">
            <v>3</v>
          </cell>
        </row>
        <row r="1071">
          <cell r="D1071">
            <v>36879</v>
          </cell>
          <cell r="E1071">
            <v>1.587491</v>
          </cell>
          <cell r="F1071" t="str">
            <v>Terça-Feira</v>
          </cell>
          <cell r="G1071">
            <v>2</v>
          </cell>
        </row>
        <row r="1072">
          <cell r="D1072">
            <v>36878</v>
          </cell>
          <cell r="E1072">
            <v>1.5873379999999999</v>
          </cell>
          <cell r="F1072" t="str">
            <v>Segunda-Feria</v>
          </cell>
          <cell r="G1072">
            <v>1</v>
          </cell>
        </row>
        <row r="1073">
          <cell r="D1073">
            <v>36877</v>
          </cell>
          <cell r="E1073">
            <v>1.5871850000000001</v>
          </cell>
          <cell r="F1073" t="str">
            <v>Domingo</v>
          </cell>
          <cell r="G1073">
            <v>7</v>
          </cell>
        </row>
        <row r="1074">
          <cell r="D1074">
            <v>36876</v>
          </cell>
          <cell r="E1074">
            <v>1.587032</v>
          </cell>
          <cell r="F1074" t="str">
            <v>Sábado</v>
          </cell>
          <cell r="G1074">
            <v>6</v>
          </cell>
        </row>
        <row r="1075">
          <cell r="D1075">
            <v>36875</v>
          </cell>
          <cell r="E1075">
            <v>1.5868789999999999</v>
          </cell>
          <cell r="F1075" t="str">
            <v>Sexta-feira</v>
          </cell>
          <cell r="G1075">
            <v>5</v>
          </cell>
        </row>
        <row r="1076">
          <cell r="D1076">
            <v>36874</v>
          </cell>
          <cell r="E1076">
            <v>1.5867260000000001</v>
          </cell>
          <cell r="F1076" t="str">
            <v>Quinta-feira</v>
          </cell>
          <cell r="G1076">
            <v>4</v>
          </cell>
        </row>
        <row r="1077">
          <cell r="D1077">
            <v>36873</v>
          </cell>
          <cell r="E1077">
            <v>1.586573</v>
          </cell>
          <cell r="F1077" t="str">
            <v>Quarta-Feira</v>
          </cell>
          <cell r="G1077">
            <v>3</v>
          </cell>
        </row>
        <row r="1078">
          <cell r="D1078">
            <v>36872</v>
          </cell>
          <cell r="E1078">
            <v>1.5864199999999999</v>
          </cell>
          <cell r="F1078" t="str">
            <v>Terça-Feira</v>
          </cell>
          <cell r="G1078">
            <v>2</v>
          </cell>
        </row>
        <row r="1079">
          <cell r="D1079">
            <v>36871</v>
          </cell>
          <cell r="E1079">
            <v>1.5862670000000001</v>
          </cell>
          <cell r="F1079" t="str">
            <v>Segunda-Feria</v>
          </cell>
          <cell r="G1079">
            <v>1</v>
          </cell>
        </row>
        <row r="1080">
          <cell r="D1080">
            <v>36870</v>
          </cell>
          <cell r="E1080">
            <v>1.586114</v>
          </cell>
          <cell r="F1080" t="str">
            <v>Domingo</v>
          </cell>
          <cell r="G1080">
            <v>7</v>
          </cell>
        </row>
        <row r="1081">
          <cell r="D1081">
            <v>36869</v>
          </cell>
          <cell r="E1081">
            <v>1.585961</v>
          </cell>
          <cell r="F1081" t="str">
            <v>Sábado</v>
          </cell>
          <cell r="G1081">
            <v>6</v>
          </cell>
        </row>
        <row r="1082">
          <cell r="D1082">
            <v>36868</v>
          </cell>
          <cell r="E1082">
            <v>1.5858080000000001</v>
          </cell>
          <cell r="F1082" t="str">
            <v>Sexta-feira</v>
          </cell>
          <cell r="G1082">
            <v>5</v>
          </cell>
        </row>
        <row r="1083">
          <cell r="D1083">
            <v>36867</v>
          </cell>
          <cell r="E1083">
            <v>1.585655</v>
          </cell>
          <cell r="F1083" t="str">
            <v>Quinta-feira</v>
          </cell>
          <cell r="G1083">
            <v>4</v>
          </cell>
        </row>
        <row r="1084">
          <cell r="D1084">
            <v>36866</v>
          </cell>
          <cell r="E1084">
            <v>1.585502</v>
          </cell>
          <cell r="F1084" t="str">
            <v>Quarta-Feira</v>
          </cell>
          <cell r="G1084">
            <v>3</v>
          </cell>
        </row>
        <row r="1085">
          <cell r="D1085">
            <v>36865</v>
          </cell>
          <cell r="E1085">
            <v>1.5853489999999999</v>
          </cell>
          <cell r="F1085" t="str">
            <v>Terça-Feira</v>
          </cell>
          <cell r="G1085">
            <v>2</v>
          </cell>
        </row>
        <row r="1086">
          <cell r="D1086">
            <v>36864</v>
          </cell>
          <cell r="E1086">
            <v>1.585196</v>
          </cell>
          <cell r="F1086" t="str">
            <v>Segunda-Feria</v>
          </cell>
          <cell r="G1086">
            <v>1</v>
          </cell>
        </row>
        <row r="1087">
          <cell r="D1087">
            <v>36863</v>
          </cell>
          <cell r="E1087">
            <v>1.585043</v>
          </cell>
          <cell r="F1087" t="str">
            <v>Domingo</v>
          </cell>
          <cell r="G1087">
            <v>7</v>
          </cell>
        </row>
        <row r="1088">
          <cell r="D1088">
            <v>36862</v>
          </cell>
          <cell r="E1088">
            <v>1.5848899999999999</v>
          </cell>
          <cell r="F1088" t="str">
            <v>Sábado</v>
          </cell>
          <cell r="G1088">
            <v>6</v>
          </cell>
        </row>
        <row r="1089">
          <cell r="D1089">
            <v>36861</v>
          </cell>
          <cell r="E1089">
            <v>1.5847370000000001</v>
          </cell>
          <cell r="F1089" t="str">
            <v>Sexta-feira</v>
          </cell>
          <cell r="G1089">
            <v>5</v>
          </cell>
        </row>
        <row r="1090">
          <cell r="D1090">
            <v>36860</v>
          </cell>
          <cell r="E1090">
            <v>1.584584</v>
          </cell>
          <cell r="F1090" t="str">
            <v>Quinta-feira</v>
          </cell>
          <cell r="G1090">
            <v>4</v>
          </cell>
        </row>
        <row r="1091">
          <cell r="D1091">
            <v>36859</v>
          </cell>
          <cell r="E1091">
            <v>1.5844309999999999</v>
          </cell>
          <cell r="F1091" t="str">
            <v>Quarta-Feira</v>
          </cell>
          <cell r="G1091">
            <v>3</v>
          </cell>
        </row>
        <row r="1092">
          <cell r="D1092">
            <v>36858</v>
          </cell>
          <cell r="E1092">
            <v>1.5842780000000001</v>
          </cell>
          <cell r="F1092" t="str">
            <v>Terça-Feira</v>
          </cell>
          <cell r="G1092">
            <v>2</v>
          </cell>
        </row>
        <row r="1093">
          <cell r="D1093">
            <v>36857</v>
          </cell>
          <cell r="E1093">
            <v>1.584125</v>
          </cell>
          <cell r="F1093" t="str">
            <v>Segunda-Feria</v>
          </cell>
          <cell r="G1093">
            <v>1</v>
          </cell>
        </row>
        <row r="1094">
          <cell r="D1094">
            <v>36856</v>
          </cell>
          <cell r="E1094">
            <v>1.5839719999999999</v>
          </cell>
          <cell r="F1094" t="str">
            <v>Domingo</v>
          </cell>
          <cell r="G1094">
            <v>7</v>
          </cell>
        </row>
        <row r="1095">
          <cell r="D1095">
            <v>36855</v>
          </cell>
          <cell r="E1095">
            <v>1.5838190000000001</v>
          </cell>
          <cell r="F1095" t="str">
            <v>Sábado</v>
          </cell>
          <cell r="G1095">
            <v>6</v>
          </cell>
        </row>
        <row r="1096">
          <cell r="D1096">
            <v>36854</v>
          </cell>
          <cell r="E1096">
            <v>1.583666</v>
          </cell>
          <cell r="F1096" t="str">
            <v>Sexta-feira</v>
          </cell>
          <cell r="G1096">
            <v>5</v>
          </cell>
        </row>
        <row r="1097">
          <cell r="D1097">
            <v>36853</v>
          </cell>
          <cell r="E1097">
            <v>1.5835129999999999</v>
          </cell>
          <cell r="F1097" t="str">
            <v>Quinta-feira</v>
          </cell>
          <cell r="G1097">
            <v>4</v>
          </cell>
        </row>
        <row r="1098">
          <cell r="D1098">
            <v>36852</v>
          </cell>
          <cell r="E1098">
            <v>1.5833600000000001</v>
          </cell>
          <cell r="F1098" t="str">
            <v>Quarta-Feira</v>
          </cell>
          <cell r="G1098">
            <v>3</v>
          </cell>
        </row>
        <row r="1099">
          <cell r="D1099">
            <v>36851</v>
          </cell>
          <cell r="E1099">
            <v>1.583207</v>
          </cell>
          <cell r="F1099" t="str">
            <v>Terça-Feira</v>
          </cell>
          <cell r="G1099">
            <v>2</v>
          </cell>
        </row>
        <row r="1100">
          <cell r="D1100">
            <v>36850</v>
          </cell>
          <cell r="E1100">
            <v>1.583054</v>
          </cell>
          <cell r="F1100" t="str">
            <v>Segunda-Feria</v>
          </cell>
          <cell r="G1100">
            <v>1</v>
          </cell>
        </row>
        <row r="1101">
          <cell r="D1101">
            <v>36849</v>
          </cell>
          <cell r="E1101">
            <v>1.5829009999999999</v>
          </cell>
          <cell r="F1101" t="str">
            <v>Domingo</v>
          </cell>
          <cell r="G1101">
            <v>7</v>
          </cell>
        </row>
        <row r="1102">
          <cell r="D1102">
            <v>36848</v>
          </cell>
          <cell r="E1102">
            <v>1.582748</v>
          </cell>
          <cell r="F1102" t="str">
            <v>Sábado</v>
          </cell>
          <cell r="G1102">
            <v>6</v>
          </cell>
        </row>
        <row r="1103">
          <cell r="D1103">
            <v>36847</v>
          </cell>
          <cell r="E1103">
            <v>1.582595</v>
          </cell>
          <cell r="F1103" t="str">
            <v>Sexta-feira</v>
          </cell>
          <cell r="G1103">
            <v>5</v>
          </cell>
        </row>
        <row r="1104">
          <cell r="D1104">
            <v>36846</v>
          </cell>
          <cell r="E1104">
            <v>1.5824419999999999</v>
          </cell>
          <cell r="F1104" t="str">
            <v>Quinta-feira</v>
          </cell>
          <cell r="G1104">
            <v>4</v>
          </cell>
        </row>
        <row r="1105">
          <cell r="D1105">
            <v>36845</v>
          </cell>
          <cell r="E1105">
            <v>1.5822890000000001</v>
          </cell>
          <cell r="F1105" t="str">
            <v>Quarta-Feira</v>
          </cell>
          <cell r="G1105">
            <v>3</v>
          </cell>
        </row>
        <row r="1106">
          <cell r="D1106">
            <v>36844</v>
          </cell>
          <cell r="E1106">
            <v>1.582136</v>
          </cell>
          <cell r="F1106" t="str">
            <v>Terça-Feira</v>
          </cell>
          <cell r="G1106">
            <v>2</v>
          </cell>
        </row>
        <row r="1107">
          <cell r="D1107">
            <v>36843</v>
          </cell>
          <cell r="E1107">
            <v>1.5819829999999999</v>
          </cell>
          <cell r="F1107" t="str">
            <v>Segunda-Feria</v>
          </cell>
          <cell r="G1107">
            <v>1</v>
          </cell>
        </row>
        <row r="1108">
          <cell r="D1108">
            <v>36842</v>
          </cell>
          <cell r="E1108">
            <v>1.5818300000000001</v>
          </cell>
          <cell r="F1108" t="str">
            <v>Domingo</v>
          </cell>
          <cell r="G1108">
            <v>7</v>
          </cell>
        </row>
        <row r="1109">
          <cell r="D1109">
            <v>36841</v>
          </cell>
          <cell r="E1109">
            <v>1.581677</v>
          </cell>
          <cell r="F1109" t="str">
            <v>Sábado</v>
          </cell>
          <cell r="G1109">
            <v>6</v>
          </cell>
        </row>
        <row r="1110">
          <cell r="D1110">
            <v>36840</v>
          </cell>
          <cell r="E1110">
            <v>1.5815239999999999</v>
          </cell>
          <cell r="F1110" t="str">
            <v>Sexta-feira</v>
          </cell>
          <cell r="G1110">
            <v>5</v>
          </cell>
        </row>
        <row r="1111">
          <cell r="D1111">
            <v>36839</v>
          </cell>
          <cell r="E1111">
            <v>1.5813710000000001</v>
          </cell>
          <cell r="F1111" t="str">
            <v>Quinta-feira</v>
          </cell>
          <cell r="G1111">
            <v>4</v>
          </cell>
        </row>
        <row r="1112">
          <cell r="D1112">
            <v>36838</v>
          </cell>
          <cell r="E1112">
            <v>1.581218</v>
          </cell>
          <cell r="F1112" t="str">
            <v>Quarta-Feira</v>
          </cell>
          <cell r="G1112">
            <v>3</v>
          </cell>
        </row>
        <row r="1113">
          <cell r="D1113">
            <v>36837</v>
          </cell>
          <cell r="E1113">
            <v>1.5810649999999999</v>
          </cell>
          <cell r="F1113" t="str">
            <v>Terça-Feira</v>
          </cell>
          <cell r="G1113">
            <v>2</v>
          </cell>
        </row>
        <row r="1114">
          <cell r="D1114">
            <v>36836</v>
          </cell>
          <cell r="E1114">
            <v>1.5809120000000001</v>
          </cell>
          <cell r="F1114" t="str">
            <v>Segunda-Feria</v>
          </cell>
          <cell r="G1114">
            <v>1</v>
          </cell>
        </row>
        <row r="1115">
          <cell r="D1115">
            <v>36835</v>
          </cell>
          <cell r="E1115">
            <v>1.580759</v>
          </cell>
          <cell r="F1115" t="str">
            <v>Domingo</v>
          </cell>
          <cell r="G1115">
            <v>7</v>
          </cell>
        </row>
        <row r="1116">
          <cell r="D1116">
            <v>36834</v>
          </cell>
          <cell r="E1116">
            <v>1.580606</v>
          </cell>
          <cell r="F1116" t="str">
            <v>Sábado</v>
          </cell>
          <cell r="G1116">
            <v>6</v>
          </cell>
        </row>
        <row r="1117">
          <cell r="D1117">
            <v>36833</v>
          </cell>
          <cell r="E1117">
            <v>1.5804530000000001</v>
          </cell>
          <cell r="F1117" t="str">
            <v>Sexta-feira</v>
          </cell>
          <cell r="G1117">
            <v>5</v>
          </cell>
        </row>
        <row r="1118">
          <cell r="D1118">
            <v>36832</v>
          </cell>
          <cell r="E1118">
            <v>1.5803</v>
          </cell>
          <cell r="F1118" t="str">
            <v>Quinta-feira</v>
          </cell>
          <cell r="G1118">
            <v>4</v>
          </cell>
        </row>
        <row r="1119">
          <cell r="D1119">
            <v>36831</v>
          </cell>
          <cell r="E1119">
            <v>1.580147</v>
          </cell>
          <cell r="F1119" t="str">
            <v>Quarta-Feira</v>
          </cell>
          <cell r="G1119">
            <v>3</v>
          </cell>
        </row>
        <row r="1120">
          <cell r="D1120">
            <v>36830</v>
          </cell>
          <cell r="E1120">
            <v>1.5799939999999999</v>
          </cell>
          <cell r="F1120" t="str">
            <v>Terça-Feira</v>
          </cell>
          <cell r="G1120">
            <v>2</v>
          </cell>
        </row>
        <row r="1121">
          <cell r="D1121">
            <v>36829</v>
          </cell>
          <cell r="E1121">
            <v>1.5798410000000001</v>
          </cell>
          <cell r="F1121" t="str">
            <v>Segunda-Feria</v>
          </cell>
          <cell r="G1121">
            <v>1</v>
          </cell>
        </row>
        <row r="1122">
          <cell r="D1122">
            <v>36828</v>
          </cell>
          <cell r="E1122">
            <v>1.579688</v>
          </cell>
          <cell r="F1122" t="str">
            <v>Domingo</v>
          </cell>
          <cell r="G1122">
            <v>7</v>
          </cell>
        </row>
        <row r="1123">
          <cell r="D1123">
            <v>36827</v>
          </cell>
          <cell r="E1123">
            <v>1.5795349999999999</v>
          </cell>
          <cell r="F1123" t="str">
            <v>Sábado</v>
          </cell>
          <cell r="G1123">
            <v>6</v>
          </cell>
        </row>
        <row r="1124">
          <cell r="D1124">
            <v>36826</v>
          </cell>
          <cell r="E1124">
            <v>1.5793820000000001</v>
          </cell>
          <cell r="F1124" t="str">
            <v>Sexta-feira</v>
          </cell>
          <cell r="G1124">
            <v>5</v>
          </cell>
        </row>
        <row r="1125">
          <cell r="D1125">
            <v>36825</v>
          </cell>
          <cell r="E1125">
            <v>1.579229</v>
          </cell>
          <cell r="F1125" t="str">
            <v>Quinta-feira</v>
          </cell>
          <cell r="G1125">
            <v>4</v>
          </cell>
        </row>
        <row r="1126">
          <cell r="D1126">
            <v>36824</v>
          </cell>
          <cell r="E1126">
            <v>1.5790759999999999</v>
          </cell>
          <cell r="F1126" t="str">
            <v>Quarta-Feira</v>
          </cell>
          <cell r="G1126">
            <v>3</v>
          </cell>
        </row>
        <row r="1127">
          <cell r="D1127">
            <v>36823</v>
          </cell>
          <cell r="E1127">
            <v>1.578924</v>
          </cell>
          <cell r="F1127" t="str">
            <v>Terça-Feira</v>
          </cell>
          <cell r="G1127">
            <v>2</v>
          </cell>
        </row>
        <row r="1128">
          <cell r="D1128">
            <v>36822</v>
          </cell>
          <cell r="E1128">
            <v>1.5787720000000001</v>
          </cell>
          <cell r="F1128" t="str">
            <v>Segunda-Feria</v>
          </cell>
          <cell r="G1128">
            <v>1</v>
          </cell>
        </row>
        <row r="1129">
          <cell r="D1129">
            <v>36821</v>
          </cell>
          <cell r="E1129">
            <v>1.5786199999999999</v>
          </cell>
          <cell r="F1129" t="str">
            <v>Domingo</v>
          </cell>
          <cell r="G1129">
            <v>7</v>
          </cell>
        </row>
        <row r="1130">
          <cell r="D1130">
            <v>36820</v>
          </cell>
          <cell r="E1130">
            <v>1.578468</v>
          </cell>
          <cell r="F1130" t="str">
            <v>Sábado</v>
          </cell>
          <cell r="G1130">
            <v>6</v>
          </cell>
        </row>
        <row r="1131">
          <cell r="D1131">
            <v>36819</v>
          </cell>
          <cell r="E1131">
            <v>1.5783160000000001</v>
          </cell>
          <cell r="F1131" t="str">
            <v>Sexta-feira</v>
          </cell>
          <cell r="G1131">
            <v>5</v>
          </cell>
        </row>
        <row r="1132">
          <cell r="D1132">
            <v>36818</v>
          </cell>
          <cell r="E1132">
            <v>1.5781639999999999</v>
          </cell>
          <cell r="F1132" t="str">
            <v>Quinta-feira</v>
          </cell>
          <cell r="G1132">
            <v>4</v>
          </cell>
        </row>
        <row r="1133">
          <cell r="D1133">
            <v>36817</v>
          </cell>
          <cell r="E1133">
            <v>1.578012</v>
          </cell>
          <cell r="F1133" t="str">
            <v>Quarta-Feira</v>
          </cell>
          <cell r="G1133">
            <v>3</v>
          </cell>
        </row>
        <row r="1134">
          <cell r="D1134">
            <v>36816</v>
          </cell>
          <cell r="E1134">
            <v>1.57786</v>
          </cell>
          <cell r="F1134" t="str">
            <v>Terça-Feira</v>
          </cell>
          <cell r="G1134">
            <v>2</v>
          </cell>
        </row>
        <row r="1135">
          <cell r="D1135">
            <v>36815</v>
          </cell>
          <cell r="E1135">
            <v>1.5777080000000001</v>
          </cell>
          <cell r="F1135" t="str">
            <v>Segunda-Feria</v>
          </cell>
          <cell r="G1135">
            <v>1</v>
          </cell>
        </row>
        <row r="1136">
          <cell r="D1136">
            <v>36814</v>
          </cell>
          <cell r="E1136">
            <v>1.577556</v>
          </cell>
          <cell r="F1136" t="str">
            <v>Domingo</v>
          </cell>
          <cell r="G1136">
            <v>7</v>
          </cell>
        </row>
        <row r="1137">
          <cell r="D1137">
            <v>36813</v>
          </cell>
          <cell r="E1137">
            <v>1.577404</v>
          </cell>
          <cell r="F1137" t="str">
            <v>Sábado</v>
          </cell>
          <cell r="G1137">
            <v>6</v>
          </cell>
        </row>
        <row r="1138">
          <cell r="D1138">
            <v>36812</v>
          </cell>
          <cell r="E1138">
            <v>1.5772520000000001</v>
          </cell>
          <cell r="F1138" t="str">
            <v>Sexta-feira</v>
          </cell>
          <cell r="G1138">
            <v>5</v>
          </cell>
        </row>
        <row r="1139">
          <cell r="D1139">
            <v>36811</v>
          </cell>
          <cell r="E1139">
            <v>1.5770999999999999</v>
          </cell>
          <cell r="F1139" t="str">
            <v>Quinta-feira</v>
          </cell>
          <cell r="G1139">
            <v>4</v>
          </cell>
        </row>
        <row r="1140">
          <cell r="D1140">
            <v>36810</v>
          </cell>
          <cell r="E1140">
            <v>1.576948</v>
          </cell>
          <cell r="F1140" t="str">
            <v>Quarta-Feira</v>
          </cell>
          <cell r="G1140">
            <v>3</v>
          </cell>
        </row>
        <row r="1141">
          <cell r="D1141">
            <v>36809</v>
          </cell>
          <cell r="E1141">
            <v>1.5767960000000001</v>
          </cell>
          <cell r="F1141" t="str">
            <v>Terça-Feira</v>
          </cell>
          <cell r="G1141">
            <v>2</v>
          </cell>
        </row>
        <row r="1142">
          <cell r="D1142">
            <v>36808</v>
          </cell>
          <cell r="E1142">
            <v>1.5766439999999999</v>
          </cell>
          <cell r="F1142" t="str">
            <v>Segunda-Feria</v>
          </cell>
          <cell r="G1142">
            <v>1</v>
          </cell>
        </row>
        <row r="1143">
          <cell r="D1143">
            <v>36807</v>
          </cell>
          <cell r="E1143">
            <v>1.576492</v>
          </cell>
          <cell r="F1143" t="str">
            <v>Domingo</v>
          </cell>
          <cell r="G1143">
            <v>7</v>
          </cell>
        </row>
        <row r="1144">
          <cell r="D1144">
            <v>36806</v>
          </cell>
          <cell r="E1144">
            <v>1.5763400000000001</v>
          </cell>
          <cell r="F1144" t="str">
            <v>Sábado</v>
          </cell>
          <cell r="G1144">
            <v>6</v>
          </cell>
        </row>
        <row r="1145">
          <cell r="D1145">
            <v>36805</v>
          </cell>
          <cell r="E1145">
            <v>1.5761879999999999</v>
          </cell>
          <cell r="F1145" t="str">
            <v>Sexta-feira</v>
          </cell>
          <cell r="G1145">
            <v>5</v>
          </cell>
        </row>
        <row r="1146">
          <cell r="D1146">
            <v>36804</v>
          </cell>
          <cell r="E1146">
            <v>1.576036</v>
          </cell>
          <cell r="F1146" t="str">
            <v>Quinta-feira</v>
          </cell>
          <cell r="G1146">
            <v>4</v>
          </cell>
        </row>
        <row r="1147">
          <cell r="D1147">
            <v>36803</v>
          </cell>
          <cell r="E1147">
            <v>1.5758840000000001</v>
          </cell>
          <cell r="F1147" t="str">
            <v>Quarta-Feira</v>
          </cell>
          <cell r="G1147">
            <v>3</v>
          </cell>
        </row>
        <row r="1148">
          <cell r="D1148">
            <v>36802</v>
          </cell>
          <cell r="E1148">
            <v>1.5757319999999999</v>
          </cell>
          <cell r="F1148" t="str">
            <v>Terça-Feira</v>
          </cell>
          <cell r="G1148">
            <v>2</v>
          </cell>
        </row>
        <row r="1149">
          <cell r="D1149">
            <v>36801</v>
          </cell>
          <cell r="E1149">
            <v>1.57558</v>
          </cell>
          <cell r="F1149" t="str">
            <v>Segunda-Feria</v>
          </cell>
          <cell r="G1149">
            <v>1</v>
          </cell>
        </row>
        <row r="1150">
          <cell r="D1150">
            <v>36800</v>
          </cell>
          <cell r="E1150">
            <v>1.5754280000000001</v>
          </cell>
          <cell r="F1150" t="str">
            <v>Domingo</v>
          </cell>
          <cell r="G1150">
            <v>7</v>
          </cell>
        </row>
        <row r="1151">
          <cell r="D1151">
            <v>36799</v>
          </cell>
          <cell r="E1151">
            <v>1.575256</v>
          </cell>
          <cell r="F1151" t="str">
            <v>Sábado</v>
          </cell>
          <cell r="G1151">
            <v>6</v>
          </cell>
        </row>
        <row r="1152">
          <cell r="D1152">
            <v>36798</v>
          </cell>
          <cell r="E1152">
            <v>1.5750839999999999</v>
          </cell>
          <cell r="F1152" t="str">
            <v>Sexta-feira</v>
          </cell>
          <cell r="G1152">
            <v>5</v>
          </cell>
        </row>
        <row r="1153">
          <cell r="D1153">
            <v>36797</v>
          </cell>
          <cell r="E1153">
            <v>1.5749120000000001</v>
          </cell>
          <cell r="F1153" t="str">
            <v>Quinta-feira</v>
          </cell>
          <cell r="G1153">
            <v>4</v>
          </cell>
        </row>
        <row r="1154">
          <cell r="D1154">
            <v>36796</v>
          </cell>
          <cell r="E1154">
            <v>1.57474</v>
          </cell>
          <cell r="F1154" t="str">
            <v>Quarta-Feira</v>
          </cell>
          <cell r="G1154">
            <v>3</v>
          </cell>
        </row>
        <row r="1155">
          <cell r="D1155">
            <v>36795</v>
          </cell>
          <cell r="E1155">
            <v>1.574568</v>
          </cell>
          <cell r="F1155" t="str">
            <v>Terça-Feira</v>
          </cell>
          <cell r="G1155">
            <v>2</v>
          </cell>
        </row>
        <row r="1156">
          <cell r="D1156">
            <v>36794</v>
          </cell>
          <cell r="E1156">
            <v>1.5743959999999999</v>
          </cell>
          <cell r="F1156" t="str">
            <v>Segunda-Feria</v>
          </cell>
          <cell r="G1156">
            <v>1</v>
          </cell>
        </row>
        <row r="1157">
          <cell r="D1157">
            <v>36793</v>
          </cell>
          <cell r="E1157">
            <v>1.5742240000000001</v>
          </cell>
          <cell r="F1157" t="str">
            <v>Domingo</v>
          </cell>
          <cell r="G1157">
            <v>7</v>
          </cell>
        </row>
        <row r="1158">
          <cell r="D1158">
            <v>36792</v>
          </cell>
          <cell r="E1158">
            <v>1.574052</v>
          </cell>
          <cell r="F1158" t="str">
            <v>Sábado</v>
          </cell>
          <cell r="G1158">
            <v>6</v>
          </cell>
        </row>
        <row r="1159">
          <cell r="D1159">
            <v>36791</v>
          </cell>
          <cell r="E1159">
            <v>1.5738799999999999</v>
          </cell>
          <cell r="F1159" t="str">
            <v>Sexta-feira</v>
          </cell>
          <cell r="G1159">
            <v>5</v>
          </cell>
        </row>
        <row r="1160">
          <cell r="D1160">
            <v>36790</v>
          </cell>
          <cell r="E1160">
            <v>1.5737080000000001</v>
          </cell>
          <cell r="F1160" t="str">
            <v>Quinta-feira</v>
          </cell>
          <cell r="G1160">
            <v>4</v>
          </cell>
        </row>
        <row r="1161">
          <cell r="D1161">
            <v>36789</v>
          </cell>
          <cell r="E1161">
            <v>1.573536</v>
          </cell>
          <cell r="F1161" t="str">
            <v>Quarta-Feira</v>
          </cell>
          <cell r="G1161">
            <v>3</v>
          </cell>
        </row>
        <row r="1162">
          <cell r="D1162">
            <v>36788</v>
          </cell>
          <cell r="E1162">
            <v>1.573364</v>
          </cell>
          <cell r="F1162" t="str">
            <v>Terça-Feira</v>
          </cell>
          <cell r="G1162">
            <v>2</v>
          </cell>
        </row>
        <row r="1163">
          <cell r="D1163">
            <v>36787</v>
          </cell>
          <cell r="E1163">
            <v>1.5731919999999999</v>
          </cell>
          <cell r="F1163" t="str">
            <v>Segunda-Feria</v>
          </cell>
          <cell r="G1163">
            <v>1</v>
          </cell>
        </row>
        <row r="1164">
          <cell r="D1164">
            <v>36786</v>
          </cell>
          <cell r="E1164">
            <v>1.5730200000000001</v>
          </cell>
          <cell r="F1164" t="str">
            <v>Domingo</v>
          </cell>
          <cell r="G1164">
            <v>7</v>
          </cell>
        </row>
        <row r="1165">
          <cell r="D1165">
            <v>36785</v>
          </cell>
          <cell r="E1165">
            <v>1.572848</v>
          </cell>
          <cell r="F1165" t="str">
            <v>Sábado</v>
          </cell>
          <cell r="G1165">
            <v>6</v>
          </cell>
        </row>
        <row r="1166">
          <cell r="D1166">
            <v>36784</v>
          </cell>
          <cell r="E1166">
            <v>1.572676</v>
          </cell>
          <cell r="F1166" t="str">
            <v>Sexta-feira</v>
          </cell>
          <cell r="G1166">
            <v>5</v>
          </cell>
        </row>
        <row r="1167">
          <cell r="D1167">
            <v>36783</v>
          </cell>
          <cell r="E1167">
            <v>1.5725039999999999</v>
          </cell>
          <cell r="F1167" t="str">
            <v>Quinta-feira</v>
          </cell>
          <cell r="G1167">
            <v>4</v>
          </cell>
        </row>
        <row r="1168">
          <cell r="D1168">
            <v>36782</v>
          </cell>
          <cell r="E1168">
            <v>1.5723320000000001</v>
          </cell>
          <cell r="F1168" t="str">
            <v>Quarta-Feira</v>
          </cell>
          <cell r="G1168">
            <v>3</v>
          </cell>
        </row>
        <row r="1169">
          <cell r="D1169">
            <v>36781</v>
          </cell>
          <cell r="E1169">
            <v>1.57216</v>
          </cell>
          <cell r="F1169" t="str">
            <v>Terça-Feira</v>
          </cell>
          <cell r="G1169">
            <v>2</v>
          </cell>
        </row>
        <row r="1170">
          <cell r="D1170">
            <v>36780</v>
          </cell>
          <cell r="E1170">
            <v>1.5719879999999999</v>
          </cell>
          <cell r="F1170" t="str">
            <v>Segunda-Feria</v>
          </cell>
          <cell r="G1170">
            <v>1</v>
          </cell>
        </row>
        <row r="1171">
          <cell r="D1171">
            <v>36779</v>
          </cell>
          <cell r="E1171">
            <v>1.5718160000000001</v>
          </cell>
          <cell r="F1171" t="str">
            <v>Domingo</v>
          </cell>
          <cell r="G1171">
            <v>7</v>
          </cell>
        </row>
        <row r="1172">
          <cell r="D1172">
            <v>36778</v>
          </cell>
          <cell r="E1172">
            <v>1.571644</v>
          </cell>
          <cell r="F1172" t="str">
            <v>Sábado</v>
          </cell>
          <cell r="G1172">
            <v>6</v>
          </cell>
        </row>
        <row r="1173">
          <cell r="D1173">
            <v>36777</v>
          </cell>
          <cell r="E1173">
            <v>1.571472</v>
          </cell>
          <cell r="F1173" t="str">
            <v>Sexta-feira</v>
          </cell>
          <cell r="G1173">
            <v>5</v>
          </cell>
        </row>
        <row r="1174">
          <cell r="D1174">
            <v>36776</v>
          </cell>
          <cell r="E1174">
            <v>1.5712999999999999</v>
          </cell>
          <cell r="F1174" t="str">
            <v>Quinta-feira</v>
          </cell>
          <cell r="G1174">
            <v>4</v>
          </cell>
        </row>
        <row r="1175">
          <cell r="D1175">
            <v>36775</v>
          </cell>
          <cell r="E1175">
            <v>1.5711280000000001</v>
          </cell>
          <cell r="F1175" t="str">
            <v>Quarta-Feira</v>
          </cell>
          <cell r="G1175">
            <v>3</v>
          </cell>
        </row>
        <row r="1176">
          <cell r="D1176">
            <v>36774</v>
          </cell>
          <cell r="E1176">
            <v>1.570956</v>
          </cell>
          <cell r="F1176" t="str">
            <v>Terça-Feira</v>
          </cell>
          <cell r="G1176">
            <v>2</v>
          </cell>
        </row>
        <row r="1177">
          <cell r="D1177">
            <v>36773</v>
          </cell>
          <cell r="E1177">
            <v>1.570784</v>
          </cell>
          <cell r="F1177" t="str">
            <v>Segunda-Feria</v>
          </cell>
          <cell r="G1177">
            <v>1</v>
          </cell>
        </row>
        <row r="1178">
          <cell r="D1178">
            <v>36772</v>
          </cell>
          <cell r="E1178">
            <v>1.5706119999999999</v>
          </cell>
          <cell r="F1178" t="str">
            <v>Domingo</v>
          </cell>
          <cell r="G1178">
            <v>7</v>
          </cell>
        </row>
        <row r="1179">
          <cell r="D1179">
            <v>36771</v>
          </cell>
          <cell r="E1179">
            <v>1.570441</v>
          </cell>
          <cell r="F1179" t="str">
            <v>Sábado</v>
          </cell>
          <cell r="G1179">
            <v>6</v>
          </cell>
        </row>
        <row r="1180">
          <cell r="D1180">
            <v>36770</v>
          </cell>
          <cell r="E1180">
            <v>1.5702700000000001</v>
          </cell>
          <cell r="F1180" t="str">
            <v>Sexta-feira</v>
          </cell>
          <cell r="G1180">
            <v>5</v>
          </cell>
        </row>
        <row r="1181">
          <cell r="D1181">
            <v>36769</v>
          </cell>
          <cell r="E1181">
            <v>1.5700989999999999</v>
          </cell>
          <cell r="F1181" t="str">
            <v>Quinta-feira</v>
          </cell>
          <cell r="G1181">
            <v>4</v>
          </cell>
        </row>
        <row r="1182">
          <cell r="D1182">
            <v>36768</v>
          </cell>
          <cell r="E1182">
            <v>1.569928</v>
          </cell>
          <cell r="F1182" t="str">
            <v>Quarta-Feira</v>
          </cell>
          <cell r="G1182">
            <v>3</v>
          </cell>
        </row>
        <row r="1183">
          <cell r="D1183">
            <v>36767</v>
          </cell>
          <cell r="E1183">
            <v>1.5697570000000001</v>
          </cell>
          <cell r="F1183" t="str">
            <v>Terça-Feira</v>
          </cell>
          <cell r="G1183">
            <v>2</v>
          </cell>
        </row>
        <row r="1184">
          <cell r="D1184">
            <v>36766</v>
          </cell>
          <cell r="E1184">
            <v>1.5695859999999999</v>
          </cell>
          <cell r="F1184" t="str">
            <v>Segunda-Feria</v>
          </cell>
          <cell r="G1184">
            <v>1</v>
          </cell>
        </row>
        <row r="1185">
          <cell r="D1185">
            <v>36765</v>
          </cell>
          <cell r="E1185">
            <v>1.569415</v>
          </cell>
          <cell r="F1185" t="str">
            <v>Domingo</v>
          </cell>
          <cell r="G1185">
            <v>7</v>
          </cell>
        </row>
        <row r="1186">
          <cell r="D1186">
            <v>36764</v>
          </cell>
          <cell r="E1186">
            <v>1.5692440000000001</v>
          </cell>
          <cell r="F1186" t="str">
            <v>Sábado</v>
          </cell>
          <cell r="G1186">
            <v>6</v>
          </cell>
        </row>
        <row r="1187">
          <cell r="D1187">
            <v>36763</v>
          </cell>
          <cell r="E1187">
            <v>1.5690729999999999</v>
          </cell>
          <cell r="F1187" t="str">
            <v>Sexta-feira</v>
          </cell>
          <cell r="G1187">
            <v>5</v>
          </cell>
        </row>
        <row r="1188">
          <cell r="D1188">
            <v>36762</v>
          </cell>
          <cell r="E1188">
            <v>1.568902</v>
          </cell>
          <cell r="F1188" t="str">
            <v>Quinta-feira</v>
          </cell>
          <cell r="G1188">
            <v>4</v>
          </cell>
        </row>
        <row r="1189">
          <cell r="D1189">
            <v>36761</v>
          </cell>
          <cell r="E1189">
            <v>1.5687310000000001</v>
          </cell>
          <cell r="F1189" t="str">
            <v>Quarta-Feira</v>
          </cell>
          <cell r="G1189">
            <v>3</v>
          </cell>
        </row>
        <row r="1190">
          <cell r="D1190">
            <v>36760</v>
          </cell>
          <cell r="E1190">
            <v>1.56856</v>
          </cell>
          <cell r="F1190" t="str">
            <v>Terça-Feira</v>
          </cell>
          <cell r="G1190">
            <v>2</v>
          </cell>
        </row>
        <row r="1191">
          <cell r="D1191">
            <v>36759</v>
          </cell>
          <cell r="E1191">
            <v>1.568389</v>
          </cell>
          <cell r="F1191" t="str">
            <v>Segunda-Feria</v>
          </cell>
          <cell r="G1191">
            <v>1</v>
          </cell>
        </row>
        <row r="1192">
          <cell r="D1192">
            <v>36758</v>
          </cell>
          <cell r="E1192">
            <v>1.5682179999999999</v>
          </cell>
          <cell r="F1192" t="str">
            <v>Domingo</v>
          </cell>
          <cell r="G1192">
            <v>7</v>
          </cell>
        </row>
        <row r="1193">
          <cell r="D1193">
            <v>36757</v>
          </cell>
          <cell r="E1193">
            <v>1.568047</v>
          </cell>
          <cell r="F1193" t="str">
            <v>Sábado</v>
          </cell>
          <cell r="G1193">
            <v>6</v>
          </cell>
        </row>
        <row r="1194">
          <cell r="D1194">
            <v>36756</v>
          </cell>
          <cell r="E1194">
            <v>1.567876</v>
          </cell>
          <cell r="F1194" t="str">
            <v>Sexta-feira</v>
          </cell>
          <cell r="G1194">
            <v>5</v>
          </cell>
        </row>
        <row r="1195">
          <cell r="D1195">
            <v>36755</v>
          </cell>
          <cell r="E1195">
            <v>1.5677049999999999</v>
          </cell>
          <cell r="F1195" t="str">
            <v>Quinta-feira</v>
          </cell>
          <cell r="G1195">
            <v>4</v>
          </cell>
        </row>
        <row r="1196">
          <cell r="D1196">
            <v>36754</v>
          </cell>
          <cell r="E1196">
            <v>1.567534</v>
          </cell>
          <cell r="F1196" t="str">
            <v>Quarta-Feira</v>
          </cell>
          <cell r="G1196">
            <v>3</v>
          </cell>
        </row>
        <row r="1197">
          <cell r="D1197">
            <v>36753</v>
          </cell>
          <cell r="E1197">
            <v>1.5673630000000001</v>
          </cell>
          <cell r="F1197" t="str">
            <v>Terça-Feira</v>
          </cell>
          <cell r="G1197">
            <v>2</v>
          </cell>
        </row>
        <row r="1198">
          <cell r="D1198">
            <v>36752</v>
          </cell>
          <cell r="E1198">
            <v>1.5671919999999999</v>
          </cell>
          <cell r="F1198" t="str">
            <v>Segunda-Feria</v>
          </cell>
          <cell r="G1198">
            <v>1</v>
          </cell>
        </row>
        <row r="1199">
          <cell r="D1199">
            <v>36751</v>
          </cell>
          <cell r="E1199">
            <v>1.567021</v>
          </cell>
          <cell r="F1199" t="str">
            <v>Domingo</v>
          </cell>
          <cell r="G1199">
            <v>7</v>
          </cell>
        </row>
        <row r="1200">
          <cell r="D1200">
            <v>36750</v>
          </cell>
          <cell r="E1200">
            <v>1.5668500000000001</v>
          </cell>
          <cell r="F1200" t="str">
            <v>Sábado</v>
          </cell>
          <cell r="G1200">
            <v>6</v>
          </cell>
        </row>
        <row r="1201">
          <cell r="D1201">
            <v>36749</v>
          </cell>
          <cell r="E1201">
            <v>1.5666789999999999</v>
          </cell>
          <cell r="F1201" t="str">
            <v>Sexta-feira</v>
          </cell>
          <cell r="G1201">
            <v>5</v>
          </cell>
        </row>
        <row r="1202">
          <cell r="D1202">
            <v>36748</v>
          </cell>
          <cell r="E1202">
            <v>1.566508</v>
          </cell>
          <cell r="F1202" t="str">
            <v>Quinta-feira</v>
          </cell>
          <cell r="G1202">
            <v>4</v>
          </cell>
        </row>
        <row r="1203">
          <cell r="D1203">
            <v>36747</v>
          </cell>
          <cell r="E1203">
            <v>1.5663370000000001</v>
          </cell>
          <cell r="F1203" t="str">
            <v>Quarta-Feira</v>
          </cell>
          <cell r="G1203">
            <v>3</v>
          </cell>
        </row>
        <row r="1204">
          <cell r="D1204">
            <v>36746</v>
          </cell>
          <cell r="E1204">
            <v>1.5661659999999999</v>
          </cell>
          <cell r="F1204" t="str">
            <v>Terça-Feira</v>
          </cell>
          <cell r="G1204">
            <v>2</v>
          </cell>
        </row>
        <row r="1205">
          <cell r="D1205">
            <v>36745</v>
          </cell>
          <cell r="E1205">
            <v>1.565995</v>
          </cell>
          <cell r="F1205" t="str">
            <v>Segunda-Feria</v>
          </cell>
          <cell r="G1205">
            <v>1</v>
          </cell>
        </row>
        <row r="1206">
          <cell r="D1206">
            <v>36744</v>
          </cell>
          <cell r="E1206">
            <v>1.5658240000000001</v>
          </cell>
          <cell r="F1206" t="str">
            <v>Domingo</v>
          </cell>
          <cell r="G1206">
            <v>7</v>
          </cell>
        </row>
        <row r="1207">
          <cell r="D1207">
            <v>36743</v>
          </cell>
          <cell r="E1207">
            <v>1.565653</v>
          </cell>
          <cell r="F1207" t="str">
            <v>Sábado</v>
          </cell>
          <cell r="G1207">
            <v>6</v>
          </cell>
        </row>
        <row r="1208">
          <cell r="D1208">
            <v>36742</v>
          </cell>
          <cell r="E1208">
            <v>1.565482</v>
          </cell>
          <cell r="F1208" t="str">
            <v>Sexta-feira</v>
          </cell>
          <cell r="G1208">
            <v>5</v>
          </cell>
        </row>
        <row r="1209">
          <cell r="D1209">
            <v>36741</v>
          </cell>
          <cell r="E1209">
            <v>1.5653109999999999</v>
          </cell>
          <cell r="F1209" t="str">
            <v>Quinta-feira</v>
          </cell>
          <cell r="G1209">
            <v>4</v>
          </cell>
        </row>
        <row r="1210">
          <cell r="D1210">
            <v>36740</v>
          </cell>
          <cell r="E1210">
            <v>1.56514</v>
          </cell>
          <cell r="F1210" t="str">
            <v>Quarta-Feira</v>
          </cell>
          <cell r="G1210">
            <v>3</v>
          </cell>
        </row>
        <row r="1211">
          <cell r="D1211">
            <v>36739</v>
          </cell>
          <cell r="E1211">
            <v>1.5649690000000001</v>
          </cell>
          <cell r="F1211" t="str">
            <v>Terça-Feira</v>
          </cell>
          <cell r="G1211">
            <v>2</v>
          </cell>
        </row>
        <row r="1212">
          <cell r="D1212">
            <v>36738</v>
          </cell>
          <cell r="E1212">
            <v>1.5647979999999999</v>
          </cell>
          <cell r="F1212" t="str">
            <v>Segunda-Feria</v>
          </cell>
          <cell r="G1212">
            <v>1</v>
          </cell>
        </row>
        <row r="1213">
          <cell r="D1213">
            <v>36737</v>
          </cell>
          <cell r="E1213">
            <v>1.564627</v>
          </cell>
          <cell r="F1213" t="str">
            <v>Domingo</v>
          </cell>
          <cell r="G1213">
            <v>7</v>
          </cell>
        </row>
        <row r="1214">
          <cell r="D1214">
            <v>36736</v>
          </cell>
          <cell r="E1214">
            <v>1.5644560000000001</v>
          </cell>
          <cell r="F1214" t="str">
            <v>Sábado</v>
          </cell>
          <cell r="G1214">
            <v>6</v>
          </cell>
        </row>
        <row r="1215">
          <cell r="D1215">
            <v>36735</v>
          </cell>
          <cell r="E1215">
            <v>1.5642849999999999</v>
          </cell>
          <cell r="F1215" t="str">
            <v>Sexta-feira</v>
          </cell>
          <cell r="G1215">
            <v>5</v>
          </cell>
        </row>
        <row r="1216">
          <cell r="D1216">
            <v>36734</v>
          </cell>
          <cell r="E1216">
            <v>1.564114</v>
          </cell>
          <cell r="F1216" t="str">
            <v>Quinta-feira</v>
          </cell>
          <cell r="G1216">
            <v>4</v>
          </cell>
        </row>
        <row r="1217">
          <cell r="D1217">
            <v>36733</v>
          </cell>
          <cell r="E1217">
            <v>1.5639430000000001</v>
          </cell>
          <cell r="F1217" t="str">
            <v>Quarta-Feira</v>
          </cell>
          <cell r="G1217">
            <v>3</v>
          </cell>
        </row>
        <row r="1218">
          <cell r="D1218">
            <v>36732</v>
          </cell>
          <cell r="E1218">
            <v>1.5637719999999999</v>
          </cell>
          <cell r="F1218" t="str">
            <v>Terça-Feira</v>
          </cell>
          <cell r="G1218">
            <v>2</v>
          </cell>
        </row>
        <row r="1219">
          <cell r="D1219">
            <v>36731</v>
          </cell>
          <cell r="E1219">
            <v>1.563601</v>
          </cell>
          <cell r="F1219" t="str">
            <v>Segunda-Feria</v>
          </cell>
          <cell r="G1219">
            <v>1</v>
          </cell>
        </row>
        <row r="1220">
          <cell r="D1220">
            <v>36730</v>
          </cell>
          <cell r="E1220">
            <v>1.5634300000000001</v>
          </cell>
          <cell r="F1220" t="str">
            <v>Domingo</v>
          </cell>
          <cell r="G1220">
            <v>7</v>
          </cell>
        </row>
        <row r="1221">
          <cell r="D1221">
            <v>36729</v>
          </cell>
          <cell r="E1221">
            <v>1.563259</v>
          </cell>
          <cell r="F1221" t="str">
            <v>Sábado</v>
          </cell>
          <cell r="G1221">
            <v>6</v>
          </cell>
        </row>
        <row r="1222">
          <cell r="D1222">
            <v>36728</v>
          </cell>
          <cell r="E1222">
            <v>1.563088</v>
          </cell>
          <cell r="F1222" t="str">
            <v>Sexta-feira</v>
          </cell>
          <cell r="G1222">
            <v>5</v>
          </cell>
        </row>
        <row r="1223">
          <cell r="D1223">
            <v>36727</v>
          </cell>
          <cell r="E1223">
            <v>1.5629169999999999</v>
          </cell>
          <cell r="F1223" t="str">
            <v>Quinta-feira</v>
          </cell>
          <cell r="G1223">
            <v>4</v>
          </cell>
        </row>
        <row r="1224">
          <cell r="D1224">
            <v>36726</v>
          </cell>
          <cell r="E1224">
            <v>1.562746</v>
          </cell>
          <cell r="F1224" t="str">
            <v>Quarta-Feira</v>
          </cell>
          <cell r="G1224">
            <v>3</v>
          </cell>
        </row>
        <row r="1225">
          <cell r="D1225">
            <v>36725</v>
          </cell>
          <cell r="E1225">
            <v>1.562575</v>
          </cell>
          <cell r="F1225" t="str">
            <v>Terça-Feira</v>
          </cell>
          <cell r="G1225">
            <v>2</v>
          </cell>
        </row>
        <row r="1226">
          <cell r="D1226">
            <v>36724</v>
          </cell>
          <cell r="E1226">
            <v>1.5624039999999999</v>
          </cell>
          <cell r="F1226" t="str">
            <v>Segunda-Feria</v>
          </cell>
          <cell r="G1226">
            <v>1</v>
          </cell>
        </row>
        <row r="1227">
          <cell r="D1227">
            <v>36723</v>
          </cell>
          <cell r="E1227">
            <v>1.562233</v>
          </cell>
          <cell r="F1227" t="str">
            <v>Domingo</v>
          </cell>
          <cell r="G1227">
            <v>7</v>
          </cell>
        </row>
        <row r="1228">
          <cell r="D1228">
            <v>36722</v>
          </cell>
          <cell r="E1228">
            <v>1.5620620000000001</v>
          </cell>
          <cell r="F1228" t="str">
            <v>Sábado</v>
          </cell>
          <cell r="G1228">
            <v>6</v>
          </cell>
        </row>
        <row r="1229">
          <cell r="D1229">
            <v>36721</v>
          </cell>
          <cell r="E1229">
            <v>1.5618909999999999</v>
          </cell>
          <cell r="F1229" t="str">
            <v>Sexta-feira</v>
          </cell>
          <cell r="G1229">
            <v>5</v>
          </cell>
        </row>
        <row r="1230">
          <cell r="D1230">
            <v>36720</v>
          </cell>
          <cell r="E1230">
            <v>1.56172</v>
          </cell>
          <cell r="F1230" t="str">
            <v>Quinta-feira</v>
          </cell>
          <cell r="G1230">
            <v>4</v>
          </cell>
        </row>
        <row r="1231">
          <cell r="D1231">
            <v>36719</v>
          </cell>
          <cell r="E1231">
            <v>1.5615490000000001</v>
          </cell>
          <cell r="F1231" t="str">
            <v>Quarta-Feira</v>
          </cell>
          <cell r="G1231">
            <v>3</v>
          </cell>
        </row>
        <row r="1232">
          <cell r="D1232">
            <v>36718</v>
          </cell>
          <cell r="E1232">
            <v>1.5613779999999999</v>
          </cell>
          <cell r="F1232" t="str">
            <v>Terça-Feira</v>
          </cell>
          <cell r="G1232">
            <v>2</v>
          </cell>
        </row>
        <row r="1233">
          <cell r="D1233">
            <v>36717</v>
          </cell>
          <cell r="E1233">
            <v>1.5612079999999999</v>
          </cell>
          <cell r="F1233" t="str">
            <v>Segunda-Feria</v>
          </cell>
          <cell r="G1233">
            <v>1</v>
          </cell>
        </row>
        <row r="1234">
          <cell r="D1234">
            <v>36716</v>
          </cell>
          <cell r="E1234">
            <v>1.5610379999999999</v>
          </cell>
          <cell r="F1234" t="str">
            <v>Domingo</v>
          </cell>
          <cell r="G1234">
            <v>7</v>
          </cell>
        </row>
        <row r="1235">
          <cell r="D1235">
            <v>36715</v>
          </cell>
          <cell r="E1235">
            <v>1.5608679999999999</v>
          </cell>
          <cell r="F1235" t="str">
            <v>Sábado</v>
          </cell>
          <cell r="G1235">
            <v>6</v>
          </cell>
        </row>
        <row r="1236">
          <cell r="D1236">
            <v>36714</v>
          </cell>
          <cell r="E1236">
            <v>1.5606979999999999</v>
          </cell>
          <cell r="F1236" t="str">
            <v>Sexta-feira</v>
          </cell>
          <cell r="G1236">
            <v>5</v>
          </cell>
        </row>
        <row r="1237">
          <cell r="D1237">
            <v>36713</v>
          </cell>
          <cell r="E1237">
            <v>1.5605279999999999</v>
          </cell>
          <cell r="F1237" t="str">
            <v>Quinta-feira</v>
          </cell>
          <cell r="G1237">
            <v>4</v>
          </cell>
        </row>
        <row r="1238">
          <cell r="D1238">
            <v>36712</v>
          </cell>
          <cell r="E1238">
            <v>1.5603579999999999</v>
          </cell>
          <cell r="F1238" t="str">
            <v>Quarta-Feira</v>
          </cell>
          <cell r="G1238">
            <v>3</v>
          </cell>
        </row>
        <row r="1239">
          <cell r="D1239">
            <v>36711</v>
          </cell>
          <cell r="E1239">
            <v>1.5601879999999999</v>
          </cell>
          <cell r="F1239" t="str">
            <v>Terça-Feira</v>
          </cell>
          <cell r="G1239">
            <v>2</v>
          </cell>
        </row>
        <row r="1240">
          <cell r="D1240">
            <v>36710</v>
          </cell>
          <cell r="E1240">
            <v>1.5600179999999999</v>
          </cell>
          <cell r="F1240" t="str">
            <v>Segunda-Feria</v>
          </cell>
          <cell r="G1240">
            <v>1</v>
          </cell>
        </row>
        <row r="1241">
          <cell r="D1241">
            <v>36709</v>
          </cell>
          <cell r="E1241">
            <v>1.5598479999999999</v>
          </cell>
          <cell r="F1241" t="str">
            <v>Domingo</v>
          </cell>
          <cell r="G1241">
            <v>7</v>
          </cell>
        </row>
        <row r="1242">
          <cell r="D1242">
            <v>36708</v>
          </cell>
          <cell r="E1242">
            <v>1.5596779999999999</v>
          </cell>
          <cell r="F1242" t="str">
            <v>Sábado</v>
          </cell>
          <cell r="G1242">
            <v>6</v>
          </cell>
        </row>
        <row r="1243">
          <cell r="D1243">
            <v>36707</v>
          </cell>
          <cell r="E1243">
            <v>1.5594779999999999</v>
          </cell>
          <cell r="F1243" t="str">
            <v>Sexta-feira</v>
          </cell>
          <cell r="G1243">
            <v>5</v>
          </cell>
        </row>
        <row r="1244">
          <cell r="D1244">
            <v>36706</v>
          </cell>
          <cell r="E1244">
            <v>1.5592779999999999</v>
          </cell>
          <cell r="F1244" t="str">
            <v>Quinta-feira</v>
          </cell>
          <cell r="G1244">
            <v>4</v>
          </cell>
        </row>
        <row r="1245">
          <cell r="D1245">
            <v>36705</v>
          </cell>
          <cell r="E1245">
            <v>1.559078</v>
          </cell>
          <cell r="F1245" t="str">
            <v>Quarta-Feira</v>
          </cell>
          <cell r="G1245">
            <v>3</v>
          </cell>
        </row>
        <row r="1246">
          <cell r="D1246">
            <v>36704</v>
          </cell>
          <cell r="E1246">
            <v>1.558878</v>
          </cell>
          <cell r="F1246" t="str">
            <v>Terça-Feira</v>
          </cell>
          <cell r="G1246">
            <v>2</v>
          </cell>
        </row>
        <row r="1247">
          <cell r="D1247">
            <v>36703</v>
          </cell>
          <cell r="E1247">
            <v>1.558678</v>
          </cell>
          <cell r="F1247" t="str">
            <v>Segunda-Feria</v>
          </cell>
          <cell r="G1247">
            <v>1</v>
          </cell>
        </row>
        <row r="1248">
          <cell r="D1248">
            <v>36702</v>
          </cell>
          <cell r="E1248">
            <v>1.558478</v>
          </cell>
          <cell r="F1248" t="str">
            <v>Domingo</v>
          </cell>
          <cell r="G1248">
            <v>7</v>
          </cell>
        </row>
        <row r="1249">
          <cell r="D1249">
            <v>36701</v>
          </cell>
          <cell r="E1249">
            <v>1.5582780000000001</v>
          </cell>
          <cell r="F1249" t="str">
            <v>Sábado</v>
          </cell>
          <cell r="G1249">
            <v>6</v>
          </cell>
        </row>
        <row r="1250">
          <cell r="D1250">
            <v>36700</v>
          </cell>
          <cell r="E1250">
            <v>1.558079</v>
          </cell>
          <cell r="F1250" t="str">
            <v>Sexta-feira</v>
          </cell>
          <cell r="G1250">
            <v>5</v>
          </cell>
        </row>
        <row r="1251">
          <cell r="D1251">
            <v>36699</v>
          </cell>
          <cell r="E1251">
            <v>1.5578799999999999</v>
          </cell>
          <cell r="F1251" t="str">
            <v>Quinta-feira</v>
          </cell>
          <cell r="G1251">
            <v>4</v>
          </cell>
        </row>
        <row r="1252">
          <cell r="D1252">
            <v>36698</v>
          </cell>
          <cell r="E1252">
            <v>1.5576810000000001</v>
          </cell>
          <cell r="F1252" t="str">
            <v>Quarta-Feira</v>
          </cell>
          <cell r="G1252">
            <v>3</v>
          </cell>
        </row>
        <row r="1253">
          <cell r="D1253">
            <v>36697</v>
          </cell>
          <cell r="E1253">
            <v>1.557482</v>
          </cell>
          <cell r="F1253" t="str">
            <v>Terça-Feira</v>
          </cell>
          <cell r="G1253">
            <v>2</v>
          </cell>
        </row>
        <row r="1254">
          <cell r="D1254">
            <v>36696</v>
          </cell>
          <cell r="E1254">
            <v>1.557283</v>
          </cell>
          <cell r="F1254" t="str">
            <v>Segunda-Feria</v>
          </cell>
          <cell r="G1254">
            <v>1</v>
          </cell>
        </row>
        <row r="1255">
          <cell r="D1255">
            <v>36695</v>
          </cell>
          <cell r="E1255">
            <v>1.5570839999999999</v>
          </cell>
          <cell r="F1255" t="str">
            <v>Domingo</v>
          </cell>
          <cell r="G1255">
            <v>7</v>
          </cell>
        </row>
        <row r="1256">
          <cell r="D1256">
            <v>36694</v>
          </cell>
          <cell r="E1256">
            <v>1.5568850000000001</v>
          </cell>
          <cell r="F1256" t="str">
            <v>Sábado</v>
          </cell>
          <cell r="G1256">
            <v>6</v>
          </cell>
        </row>
        <row r="1257">
          <cell r="D1257">
            <v>36693</v>
          </cell>
          <cell r="E1257">
            <v>1.556686</v>
          </cell>
          <cell r="F1257" t="str">
            <v>Sexta-feira</v>
          </cell>
          <cell r="G1257">
            <v>5</v>
          </cell>
        </row>
        <row r="1258">
          <cell r="D1258">
            <v>36692</v>
          </cell>
          <cell r="E1258">
            <v>1.556487</v>
          </cell>
          <cell r="F1258" t="str">
            <v>Quinta-feira</v>
          </cell>
          <cell r="G1258">
            <v>4</v>
          </cell>
        </row>
        <row r="1259">
          <cell r="D1259">
            <v>36691</v>
          </cell>
          <cell r="E1259">
            <v>1.5562879999999999</v>
          </cell>
          <cell r="F1259" t="str">
            <v>Quarta-Feira</v>
          </cell>
          <cell r="G1259">
            <v>3</v>
          </cell>
        </row>
        <row r="1260">
          <cell r="D1260">
            <v>36690</v>
          </cell>
          <cell r="E1260">
            <v>1.5560890000000001</v>
          </cell>
          <cell r="F1260" t="str">
            <v>Terça-Feira</v>
          </cell>
          <cell r="G1260">
            <v>2</v>
          </cell>
        </row>
        <row r="1261">
          <cell r="D1261">
            <v>36689</v>
          </cell>
          <cell r="E1261">
            <v>1.55589</v>
          </cell>
          <cell r="F1261" t="str">
            <v>Segunda-Feria</v>
          </cell>
          <cell r="G1261">
            <v>1</v>
          </cell>
        </row>
        <row r="1262">
          <cell r="D1262">
            <v>36688</v>
          </cell>
          <cell r="E1262">
            <v>1.5556909999999999</v>
          </cell>
          <cell r="F1262" t="str">
            <v>Domingo</v>
          </cell>
          <cell r="G1262">
            <v>7</v>
          </cell>
        </row>
        <row r="1263">
          <cell r="D1263">
            <v>36687</v>
          </cell>
          <cell r="E1263">
            <v>1.5554920000000001</v>
          </cell>
          <cell r="F1263" t="str">
            <v>Sábado</v>
          </cell>
          <cell r="G1263">
            <v>6</v>
          </cell>
        </row>
        <row r="1264">
          <cell r="D1264">
            <v>36686</v>
          </cell>
          <cell r="E1264">
            <v>1.555293</v>
          </cell>
          <cell r="F1264" t="str">
            <v>Sexta-feira</v>
          </cell>
          <cell r="G1264">
            <v>5</v>
          </cell>
        </row>
        <row r="1265">
          <cell r="D1265">
            <v>36685</v>
          </cell>
          <cell r="E1265">
            <v>1.555094</v>
          </cell>
          <cell r="F1265" t="str">
            <v>Quinta-feira</v>
          </cell>
          <cell r="G1265">
            <v>4</v>
          </cell>
        </row>
        <row r="1266">
          <cell r="D1266">
            <v>36684</v>
          </cell>
          <cell r="E1266">
            <v>1.5548949999999999</v>
          </cell>
          <cell r="F1266" t="str">
            <v>Quarta-Feira</v>
          </cell>
          <cell r="G1266">
            <v>3</v>
          </cell>
        </row>
        <row r="1267">
          <cell r="D1267">
            <v>36683</v>
          </cell>
          <cell r="E1267">
            <v>1.5546960000000001</v>
          </cell>
          <cell r="F1267" t="str">
            <v>Terça-Feira</v>
          </cell>
          <cell r="G1267">
            <v>2</v>
          </cell>
        </row>
        <row r="1268">
          <cell r="D1268">
            <v>36682</v>
          </cell>
          <cell r="E1268">
            <v>1.554497</v>
          </cell>
          <cell r="F1268" t="str">
            <v>Segunda-Feria</v>
          </cell>
          <cell r="G1268">
            <v>1</v>
          </cell>
        </row>
        <row r="1269">
          <cell r="D1269">
            <v>36681</v>
          </cell>
          <cell r="E1269">
            <v>1.554298</v>
          </cell>
          <cell r="F1269" t="str">
            <v>Domingo</v>
          </cell>
          <cell r="G1269">
            <v>7</v>
          </cell>
        </row>
        <row r="1270">
          <cell r="D1270">
            <v>36680</v>
          </cell>
          <cell r="E1270">
            <v>1.5540989999999999</v>
          </cell>
          <cell r="F1270" t="str">
            <v>Sábado</v>
          </cell>
          <cell r="G1270">
            <v>6</v>
          </cell>
        </row>
        <row r="1271">
          <cell r="D1271">
            <v>36679</v>
          </cell>
          <cell r="E1271">
            <v>1.5539000000000001</v>
          </cell>
          <cell r="F1271" t="str">
            <v>Sexta-feira</v>
          </cell>
          <cell r="G1271">
            <v>5</v>
          </cell>
        </row>
        <row r="1272">
          <cell r="D1272">
            <v>36678</v>
          </cell>
          <cell r="E1272">
            <v>1.553701</v>
          </cell>
          <cell r="F1272" t="str">
            <v>Quinta-feira</v>
          </cell>
          <cell r="G1272">
            <v>4</v>
          </cell>
        </row>
        <row r="1273">
          <cell r="D1273">
            <v>36677</v>
          </cell>
          <cell r="E1273">
            <v>1.5535019999999999</v>
          </cell>
          <cell r="F1273" t="str">
            <v>Quarta-Feira</v>
          </cell>
          <cell r="G1273">
            <v>3</v>
          </cell>
        </row>
        <row r="1274">
          <cell r="D1274">
            <v>36676</v>
          </cell>
          <cell r="E1274">
            <v>1.5533030000000001</v>
          </cell>
          <cell r="F1274" t="str">
            <v>Terça-Feira</v>
          </cell>
          <cell r="G1274">
            <v>2</v>
          </cell>
        </row>
        <row r="1275">
          <cell r="D1275">
            <v>36675</v>
          </cell>
          <cell r="E1275">
            <v>1.553104</v>
          </cell>
          <cell r="F1275" t="str">
            <v>Segunda-Feria</v>
          </cell>
          <cell r="G1275">
            <v>1</v>
          </cell>
        </row>
        <row r="1276">
          <cell r="D1276">
            <v>36674</v>
          </cell>
          <cell r="E1276">
            <v>1.552905</v>
          </cell>
          <cell r="F1276" t="str">
            <v>Domingo</v>
          </cell>
          <cell r="G1276">
            <v>7</v>
          </cell>
        </row>
        <row r="1277">
          <cell r="D1277">
            <v>36673</v>
          </cell>
          <cell r="E1277">
            <v>1.5527059999999999</v>
          </cell>
          <cell r="F1277" t="str">
            <v>Sábado</v>
          </cell>
          <cell r="G1277">
            <v>6</v>
          </cell>
        </row>
        <row r="1278">
          <cell r="D1278">
            <v>36672</v>
          </cell>
          <cell r="E1278">
            <v>1.5525070000000001</v>
          </cell>
          <cell r="F1278" t="str">
            <v>Sexta-feira</v>
          </cell>
          <cell r="G1278">
            <v>5</v>
          </cell>
        </row>
        <row r="1279">
          <cell r="D1279">
            <v>36671</v>
          </cell>
          <cell r="E1279">
            <v>1.552308</v>
          </cell>
          <cell r="F1279" t="str">
            <v>Quinta-feira</v>
          </cell>
          <cell r="G1279">
            <v>4</v>
          </cell>
        </row>
        <row r="1280">
          <cell r="D1280">
            <v>36670</v>
          </cell>
          <cell r="E1280">
            <v>1.552109</v>
          </cell>
          <cell r="F1280" t="str">
            <v>Quarta-Feira</v>
          </cell>
          <cell r="G1280">
            <v>3</v>
          </cell>
        </row>
        <row r="1281">
          <cell r="D1281">
            <v>36669</v>
          </cell>
          <cell r="E1281">
            <v>1.5519099999999999</v>
          </cell>
          <cell r="F1281" t="str">
            <v>Terça-Feira</v>
          </cell>
          <cell r="G1281">
            <v>2</v>
          </cell>
        </row>
        <row r="1282">
          <cell r="D1282">
            <v>36668</v>
          </cell>
          <cell r="E1282">
            <v>1.5517110000000001</v>
          </cell>
          <cell r="F1282" t="str">
            <v>Segunda-Feria</v>
          </cell>
          <cell r="G1282">
            <v>1</v>
          </cell>
        </row>
        <row r="1283">
          <cell r="D1283">
            <v>36667</v>
          </cell>
          <cell r="E1283">
            <v>1.551512</v>
          </cell>
          <cell r="F1283" t="str">
            <v>Domingo</v>
          </cell>
          <cell r="G1283">
            <v>7</v>
          </cell>
        </row>
        <row r="1284">
          <cell r="D1284">
            <v>36666</v>
          </cell>
          <cell r="E1284">
            <v>1.5513129999999999</v>
          </cell>
          <cell r="F1284" t="str">
            <v>Sábado</v>
          </cell>
          <cell r="G1284">
            <v>6</v>
          </cell>
        </row>
        <row r="1285">
          <cell r="D1285">
            <v>36665</v>
          </cell>
          <cell r="E1285">
            <v>1.5511140000000001</v>
          </cell>
          <cell r="F1285" t="str">
            <v>Sexta-feira</v>
          </cell>
          <cell r="G1285">
            <v>5</v>
          </cell>
        </row>
        <row r="1286">
          <cell r="D1286">
            <v>36664</v>
          </cell>
          <cell r="E1286">
            <v>1.550915</v>
          </cell>
          <cell r="F1286" t="str">
            <v>Quinta-feira</v>
          </cell>
          <cell r="G1286">
            <v>4</v>
          </cell>
        </row>
        <row r="1287">
          <cell r="D1287">
            <v>36663</v>
          </cell>
          <cell r="E1287">
            <v>1.550716</v>
          </cell>
          <cell r="F1287" t="str">
            <v>Quarta-Feira</v>
          </cell>
          <cell r="G1287">
            <v>3</v>
          </cell>
        </row>
        <row r="1288">
          <cell r="D1288">
            <v>36662</v>
          </cell>
          <cell r="E1288">
            <v>1.5505169999999999</v>
          </cell>
          <cell r="F1288" t="str">
            <v>Terça-Feira</v>
          </cell>
          <cell r="G1288">
            <v>2</v>
          </cell>
        </row>
        <row r="1289">
          <cell r="D1289">
            <v>36661</v>
          </cell>
          <cell r="E1289">
            <v>1.5503180000000001</v>
          </cell>
          <cell r="F1289" t="str">
            <v>Segunda-Feria</v>
          </cell>
          <cell r="G1289">
            <v>1</v>
          </cell>
        </row>
        <row r="1290">
          <cell r="D1290">
            <v>36660</v>
          </cell>
          <cell r="E1290">
            <v>1.5501199999999999</v>
          </cell>
          <cell r="F1290" t="str">
            <v>Domingo</v>
          </cell>
          <cell r="G1290">
            <v>7</v>
          </cell>
        </row>
        <row r="1291">
          <cell r="D1291">
            <v>36659</v>
          </cell>
          <cell r="E1291">
            <v>1.549922</v>
          </cell>
          <cell r="F1291" t="str">
            <v>Sábado</v>
          </cell>
          <cell r="G1291">
            <v>6</v>
          </cell>
        </row>
        <row r="1292">
          <cell r="D1292">
            <v>36658</v>
          </cell>
          <cell r="E1292">
            <v>1.5497240000000001</v>
          </cell>
          <cell r="F1292" t="str">
            <v>Sexta-feira</v>
          </cell>
          <cell r="G1292">
            <v>5</v>
          </cell>
        </row>
        <row r="1293">
          <cell r="D1293">
            <v>36657</v>
          </cell>
          <cell r="E1293">
            <v>1.549526</v>
          </cell>
          <cell r="F1293" t="str">
            <v>Quinta-feira</v>
          </cell>
          <cell r="G1293">
            <v>4</v>
          </cell>
        </row>
        <row r="1294">
          <cell r="D1294">
            <v>36656</v>
          </cell>
          <cell r="E1294">
            <v>1.549328</v>
          </cell>
          <cell r="F1294" t="str">
            <v>Quarta-Feira</v>
          </cell>
          <cell r="G1294">
            <v>3</v>
          </cell>
        </row>
        <row r="1295">
          <cell r="D1295">
            <v>36655</v>
          </cell>
          <cell r="E1295">
            <v>1.5491299999999999</v>
          </cell>
          <cell r="F1295" t="str">
            <v>Terça-Feira</v>
          </cell>
          <cell r="G1295">
            <v>2</v>
          </cell>
        </row>
        <row r="1296">
          <cell r="D1296">
            <v>36654</v>
          </cell>
          <cell r="E1296">
            <v>1.548932</v>
          </cell>
          <cell r="F1296" t="str">
            <v>Segunda-Feria</v>
          </cell>
          <cell r="G1296">
            <v>1</v>
          </cell>
        </row>
        <row r="1297">
          <cell r="D1297">
            <v>36653</v>
          </cell>
          <cell r="E1297">
            <v>1.5487340000000001</v>
          </cell>
          <cell r="F1297" t="str">
            <v>Domingo</v>
          </cell>
          <cell r="G1297">
            <v>7</v>
          </cell>
        </row>
        <row r="1298">
          <cell r="D1298">
            <v>36652</v>
          </cell>
          <cell r="E1298">
            <v>1.5485359999999999</v>
          </cell>
          <cell r="F1298" t="str">
            <v>Sábado</v>
          </cell>
          <cell r="G1298">
            <v>6</v>
          </cell>
        </row>
        <row r="1299">
          <cell r="D1299">
            <v>36651</v>
          </cell>
          <cell r="E1299">
            <v>1.548338</v>
          </cell>
          <cell r="F1299" t="str">
            <v>Sexta-feira</v>
          </cell>
          <cell r="G1299">
            <v>5</v>
          </cell>
        </row>
        <row r="1300">
          <cell r="D1300">
            <v>36650</v>
          </cell>
          <cell r="E1300">
            <v>1.5481400000000001</v>
          </cell>
          <cell r="F1300" t="str">
            <v>Quinta-feira</v>
          </cell>
          <cell r="G1300">
            <v>4</v>
          </cell>
        </row>
        <row r="1301">
          <cell r="D1301">
            <v>36649</v>
          </cell>
          <cell r="E1301">
            <v>1.5479419999999999</v>
          </cell>
          <cell r="F1301" t="str">
            <v>Quarta-Feira</v>
          </cell>
          <cell r="G1301">
            <v>3</v>
          </cell>
        </row>
        <row r="1302">
          <cell r="D1302">
            <v>36648</v>
          </cell>
          <cell r="E1302">
            <v>1.547744</v>
          </cell>
          <cell r="F1302" t="str">
            <v>Terça-Feira</v>
          </cell>
          <cell r="G1302">
            <v>2</v>
          </cell>
        </row>
        <row r="1303">
          <cell r="D1303">
            <v>36647</v>
          </cell>
          <cell r="E1303">
            <v>1.5475460000000001</v>
          </cell>
          <cell r="F1303" t="str">
            <v>Segunda-Feria</v>
          </cell>
          <cell r="G1303">
            <v>1</v>
          </cell>
        </row>
        <row r="1304">
          <cell r="D1304">
            <v>36646</v>
          </cell>
          <cell r="E1304">
            <v>1.5473479999999999</v>
          </cell>
          <cell r="F1304" t="str">
            <v>Domingo</v>
          </cell>
          <cell r="G1304">
            <v>7</v>
          </cell>
        </row>
        <row r="1305">
          <cell r="D1305">
            <v>36645</v>
          </cell>
          <cell r="E1305">
            <v>1.54715</v>
          </cell>
          <cell r="F1305" t="str">
            <v>Sábado</v>
          </cell>
          <cell r="G1305">
            <v>6</v>
          </cell>
        </row>
        <row r="1306">
          <cell r="D1306">
            <v>36644</v>
          </cell>
          <cell r="E1306">
            <v>1.5469520000000001</v>
          </cell>
          <cell r="F1306" t="str">
            <v>Sexta-feira</v>
          </cell>
          <cell r="G1306">
            <v>5</v>
          </cell>
        </row>
        <row r="1307">
          <cell r="D1307">
            <v>36643</v>
          </cell>
          <cell r="E1307">
            <v>1.546754</v>
          </cell>
          <cell r="F1307" t="str">
            <v>Quinta-feira</v>
          </cell>
          <cell r="G1307">
            <v>4</v>
          </cell>
        </row>
        <row r="1308">
          <cell r="D1308">
            <v>36642</v>
          </cell>
          <cell r="E1308">
            <v>1.546556</v>
          </cell>
          <cell r="F1308" t="str">
            <v>Quarta-Feira</v>
          </cell>
          <cell r="G1308">
            <v>3</v>
          </cell>
        </row>
        <row r="1309">
          <cell r="D1309">
            <v>36641</v>
          </cell>
          <cell r="E1309">
            <v>1.5463579999999999</v>
          </cell>
          <cell r="F1309" t="str">
            <v>Terça-Feira</v>
          </cell>
          <cell r="G1309">
            <v>2</v>
          </cell>
        </row>
        <row r="1310">
          <cell r="D1310">
            <v>36640</v>
          </cell>
          <cell r="E1310">
            <v>1.54616</v>
          </cell>
          <cell r="F1310" t="str">
            <v>Segunda-Feria</v>
          </cell>
          <cell r="G1310">
            <v>1</v>
          </cell>
        </row>
        <row r="1311">
          <cell r="D1311">
            <v>36639</v>
          </cell>
          <cell r="E1311">
            <v>1.5459620000000001</v>
          </cell>
          <cell r="F1311" t="str">
            <v>Domingo</v>
          </cell>
          <cell r="G1311">
            <v>7</v>
          </cell>
        </row>
        <row r="1312">
          <cell r="D1312">
            <v>36638</v>
          </cell>
          <cell r="E1312">
            <v>1.5457639999999999</v>
          </cell>
          <cell r="F1312" t="str">
            <v>Sábado</v>
          </cell>
          <cell r="G1312">
            <v>6</v>
          </cell>
        </row>
        <row r="1313">
          <cell r="D1313">
            <v>36637</v>
          </cell>
          <cell r="E1313">
            <v>1.545566</v>
          </cell>
          <cell r="F1313" t="str">
            <v>Sexta-feira</v>
          </cell>
          <cell r="G1313">
            <v>5</v>
          </cell>
        </row>
        <row r="1314">
          <cell r="D1314">
            <v>36636</v>
          </cell>
          <cell r="E1314">
            <v>1.5453680000000001</v>
          </cell>
          <cell r="F1314" t="str">
            <v>Quinta-feira</v>
          </cell>
          <cell r="G1314">
            <v>4</v>
          </cell>
        </row>
        <row r="1315">
          <cell r="D1315">
            <v>36635</v>
          </cell>
          <cell r="E1315">
            <v>1.5451699999999999</v>
          </cell>
          <cell r="F1315" t="str">
            <v>Quarta-Feira</v>
          </cell>
          <cell r="G1315">
            <v>3</v>
          </cell>
        </row>
        <row r="1316">
          <cell r="D1316">
            <v>36634</v>
          </cell>
          <cell r="E1316">
            <v>1.544972</v>
          </cell>
          <cell r="F1316" t="str">
            <v>Terça-Feira</v>
          </cell>
          <cell r="G1316">
            <v>2</v>
          </cell>
        </row>
        <row r="1317">
          <cell r="D1317">
            <v>36633</v>
          </cell>
          <cell r="E1317">
            <v>1.5447740000000001</v>
          </cell>
          <cell r="F1317" t="str">
            <v>Segunda-Feria</v>
          </cell>
          <cell r="G1317">
            <v>1</v>
          </cell>
        </row>
        <row r="1318">
          <cell r="D1318">
            <v>36632</v>
          </cell>
          <cell r="E1318">
            <v>1.5445759999999999</v>
          </cell>
          <cell r="F1318" t="str">
            <v>Domingo</v>
          </cell>
          <cell r="G1318">
            <v>7</v>
          </cell>
        </row>
        <row r="1319">
          <cell r="D1319">
            <v>36631</v>
          </cell>
          <cell r="E1319">
            <v>1.544378</v>
          </cell>
          <cell r="F1319" t="str">
            <v>Sábado</v>
          </cell>
          <cell r="G1319">
            <v>6</v>
          </cell>
        </row>
        <row r="1320">
          <cell r="D1320">
            <v>36630</v>
          </cell>
          <cell r="E1320">
            <v>1.5441800000000001</v>
          </cell>
          <cell r="F1320" t="str">
            <v>Sexta-feira</v>
          </cell>
          <cell r="G1320">
            <v>5</v>
          </cell>
        </row>
        <row r="1321">
          <cell r="D1321">
            <v>36629</v>
          </cell>
          <cell r="E1321">
            <v>1.543982</v>
          </cell>
          <cell r="F1321" t="str">
            <v>Quinta-feira</v>
          </cell>
          <cell r="G1321">
            <v>4</v>
          </cell>
        </row>
        <row r="1322">
          <cell r="D1322">
            <v>36628</v>
          </cell>
          <cell r="E1322">
            <v>1.543784</v>
          </cell>
          <cell r="F1322" t="str">
            <v>Quarta-Feira</v>
          </cell>
          <cell r="G1322">
            <v>3</v>
          </cell>
        </row>
        <row r="1323">
          <cell r="D1323">
            <v>36627</v>
          </cell>
          <cell r="E1323">
            <v>1.5435859999999999</v>
          </cell>
          <cell r="F1323" t="str">
            <v>Terça-Feira</v>
          </cell>
          <cell r="G1323">
            <v>2</v>
          </cell>
        </row>
        <row r="1324">
          <cell r="D1324">
            <v>36626</v>
          </cell>
          <cell r="E1324">
            <v>1.543388</v>
          </cell>
          <cell r="F1324" t="str">
            <v>Segunda-Feria</v>
          </cell>
          <cell r="G1324">
            <v>1</v>
          </cell>
        </row>
        <row r="1325">
          <cell r="D1325">
            <v>36625</v>
          </cell>
          <cell r="E1325">
            <v>1.5431900000000001</v>
          </cell>
          <cell r="F1325" t="str">
            <v>Domingo</v>
          </cell>
          <cell r="G1325">
            <v>7</v>
          </cell>
        </row>
        <row r="1326">
          <cell r="D1326">
            <v>36624</v>
          </cell>
          <cell r="E1326">
            <v>1.5429919999999999</v>
          </cell>
          <cell r="F1326" t="str">
            <v>Sábado</v>
          </cell>
          <cell r="G1326">
            <v>6</v>
          </cell>
        </row>
        <row r="1327">
          <cell r="D1327">
            <v>36623</v>
          </cell>
          <cell r="E1327">
            <v>1.542794</v>
          </cell>
          <cell r="F1327" t="str">
            <v>Sexta-feira</v>
          </cell>
          <cell r="G1327">
            <v>5</v>
          </cell>
        </row>
        <row r="1328">
          <cell r="D1328">
            <v>36622</v>
          </cell>
          <cell r="E1328">
            <v>1.5425960000000001</v>
          </cell>
          <cell r="F1328" t="str">
            <v>Quinta-feira</v>
          </cell>
          <cell r="G1328">
            <v>4</v>
          </cell>
        </row>
        <row r="1329">
          <cell r="D1329">
            <v>36621</v>
          </cell>
          <cell r="E1329">
            <v>1.5423990000000001</v>
          </cell>
          <cell r="F1329" t="str">
            <v>Quarta-Feira</v>
          </cell>
          <cell r="G1329">
            <v>3</v>
          </cell>
        </row>
        <row r="1330">
          <cell r="D1330">
            <v>36620</v>
          </cell>
          <cell r="E1330">
            <v>1.5422020000000001</v>
          </cell>
          <cell r="F1330" t="str">
            <v>Terça-Feira</v>
          </cell>
          <cell r="G1330">
            <v>2</v>
          </cell>
        </row>
        <row r="1331">
          <cell r="D1331">
            <v>36619</v>
          </cell>
          <cell r="E1331">
            <v>1.5420050000000001</v>
          </cell>
          <cell r="F1331" t="str">
            <v>Segunda-Feria</v>
          </cell>
          <cell r="G1331">
            <v>1</v>
          </cell>
        </row>
        <row r="1332">
          <cell r="D1332">
            <v>36618</v>
          </cell>
          <cell r="E1332">
            <v>1.5418080000000001</v>
          </cell>
          <cell r="F1332" t="str">
            <v>Domingo</v>
          </cell>
          <cell r="G1332">
            <v>7</v>
          </cell>
        </row>
        <row r="1333">
          <cell r="D1333">
            <v>36617</v>
          </cell>
          <cell r="E1333">
            <v>1.5416110000000001</v>
          </cell>
          <cell r="F1333" t="str">
            <v>Sábado</v>
          </cell>
          <cell r="G1333">
            <v>6</v>
          </cell>
        </row>
        <row r="1334">
          <cell r="D1334">
            <v>36616</v>
          </cell>
          <cell r="E1334">
            <v>1.5413749999999999</v>
          </cell>
          <cell r="F1334" t="str">
            <v>Sexta-feira</v>
          </cell>
          <cell r="G1334">
            <v>5</v>
          </cell>
        </row>
        <row r="1335">
          <cell r="D1335">
            <v>36615</v>
          </cell>
          <cell r="E1335">
            <v>1.541139</v>
          </cell>
          <cell r="F1335" t="str">
            <v>Quinta-feira</v>
          </cell>
          <cell r="G1335">
            <v>4</v>
          </cell>
        </row>
        <row r="1336">
          <cell r="D1336">
            <v>36614</v>
          </cell>
          <cell r="E1336">
            <v>1.5409029999999999</v>
          </cell>
          <cell r="F1336" t="str">
            <v>Quarta-Feira</v>
          </cell>
          <cell r="G1336">
            <v>3</v>
          </cell>
        </row>
        <row r="1337">
          <cell r="D1337">
            <v>36613</v>
          </cell>
          <cell r="E1337">
            <v>1.540667</v>
          </cell>
          <cell r="F1337" t="str">
            <v>Terça-Feira</v>
          </cell>
          <cell r="G1337">
            <v>2</v>
          </cell>
        </row>
        <row r="1338">
          <cell r="D1338">
            <v>36612</v>
          </cell>
          <cell r="E1338">
            <v>1.5404310000000001</v>
          </cell>
          <cell r="F1338" t="str">
            <v>Segunda-Feria</v>
          </cell>
          <cell r="G1338">
            <v>1</v>
          </cell>
        </row>
        <row r="1339">
          <cell r="D1339">
            <v>36611</v>
          </cell>
          <cell r="E1339">
            <v>1.540195</v>
          </cell>
          <cell r="F1339" t="str">
            <v>Domingo</v>
          </cell>
          <cell r="G1339">
            <v>7</v>
          </cell>
        </row>
        <row r="1340">
          <cell r="D1340">
            <v>36610</v>
          </cell>
          <cell r="E1340">
            <v>1.5399590000000001</v>
          </cell>
          <cell r="F1340" t="str">
            <v>Sábado</v>
          </cell>
          <cell r="G1340">
            <v>6</v>
          </cell>
        </row>
        <row r="1341">
          <cell r="D1341">
            <v>36609</v>
          </cell>
          <cell r="E1341">
            <v>1.539723</v>
          </cell>
          <cell r="F1341" t="str">
            <v>Sexta-feira</v>
          </cell>
          <cell r="G1341">
            <v>5</v>
          </cell>
        </row>
        <row r="1342">
          <cell r="D1342">
            <v>36608</v>
          </cell>
          <cell r="E1342">
            <v>1.539488</v>
          </cell>
          <cell r="F1342" t="str">
            <v>Quinta-feira</v>
          </cell>
          <cell r="G1342">
            <v>4</v>
          </cell>
        </row>
        <row r="1343">
          <cell r="D1343">
            <v>36607</v>
          </cell>
          <cell r="E1343">
            <v>1.539253</v>
          </cell>
          <cell r="F1343" t="str">
            <v>Quarta-Feira</v>
          </cell>
          <cell r="G1343">
            <v>3</v>
          </cell>
        </row>
        <row r="1344">
          <cell r="D1344">
            <v>36606</v>
          </cell>
          <cell r="E1344">
            <v>1.539018</v>
          </cell>
          <cell r="F1344" t="str">
            <v>Terça-Feira</v>
          </cell>
          <cell r="G1344">
            <v>2</v>
          </cell>
        </row>
        <row r="1345">
          <cell r="D1345">
            <v>36605</v>
          </cell>
          <cell r="E1345">
            <v>1.538783</v>
          </cell>
          <cell r="F1345" t="str">
            <v>Segunda-Feria</v>
          </cell>
          <cell r="G1345">
            <v>1</v>
          </cell>
        </row>
        <row r="1346">
          <cell r="D1346">
            <v>36604</v>
          </cell>
          <cell r="E1346">
            <v>1.538548</v>
          </cell>
          <cell r="F1346" t="str">
            <v>Domingo</v>
          </cell>
          <cell r="G1346">
            <v>7</v>
          </cell>
        </row>
        <row r="1347">
          <cell r="D1347">
            <v>36603</v>
          </cell>
          <cell r="E1347">
            <v>1.538313</v>
          </cell>
          <cell r="F1347" t="str">
            <v>Sábado</v>
          </cell>
          <cell r="G1347">
            <v>6</v>
          </cell>
        </row>
        <row r="1348">
          <cell r="D1348">
            <v>36602</v>
          </cell>
          <cell r="E1348">
            <v>1.5380780000000001</v>
          </cell>
          <cell r="F1348" t="str">
            <v>Sexta-feira</v>
          </cell>
          <cell r="G1348">
            <v>5</v>
          </cell>
        </row>
        <row r="1349">
          <cell r="D1349">
            <v>36601</v>
          </cell>
          <cell r="E1349">
            <v>1.5378430000000001</v>
          </cell>
          <cell r="F1349" t="str">
            <v>Quinta-feira</v>
          </cell>
          <cell r="G1349">
            <v>4</v>
          </cell>
        </row>
        <row r="1350">
          <cell r="D1350">
            <v>36600</v>
          </cell>
          <cell r="E1350">
            <v>1.5376080000000001</v>
          </cell>
          <cell r="F1350" t="str">
            <v>Quarta-Feira</v>
          </cell>
          <cell r="G1350">
            <v>3</v>
          </cell>
        </row>
        <row r="1351">
          <cell r="D1351">
            <v>36599</v>
          </cell>
          <cell r="E1351">
            <v>1.5373730000000001</v>
          </cell>
          <cell r="F1351" t="str">
            <v>Terça-Feira</v>
          </cell>
          <cell r="G1351">
            <v>2</v>
          </cell>
        </row>
        <row r="1352">
          <cell r="D1352">
            <v>36598</v>
          </cell>
          <cell r="E1352">
            <v>1.5371379999999999</v>
          </cell>
          <cell r="F1352" t="str">
            <v>Segunda-Feria</v>
          </cell>
          <cell r="G1352">
            <v>1</v>
          </cell>
        </row>
        <row r="1353">
          <cell r="D1353">
            <v>36597</v>
          </cell>
          <cell r="E1353">
            <v>1.5369029999999999</v>
          </cell>
          <cell r="F1353" t="str">
            <v>Domingo</v>
          </cell>
          <cell r="G1353">
            <v>7</v>
          </cell>
        </row>
        <row r="1354">
          <cell r="D1354">
            <v>36596</v>
          </cell>
          <cell r="E1354">
            <v>1.5366679999999999</v>
          </cell>
          <cell r="F1354" t="str">
            <v>Sábado</v>
          </cell>
          <cell r="G1354">
            <v>6</v>
          </cell>
        </row>
        <row r="1355">
          <cell r="D1355">
            <v>36595</v>
          </cell>
          <cell r="E1355">
            <v>1.5364329999999999</v>
          </cell>
          <cell r="F1355" t="str">
            <v>Sexta-feira</v>
          </cell>
          <cell r="G1355">
            <v>5</v>
          </cell>
        </row>
        <row r="1356">
          <cell r="D1356">
            <v>36594</v>
          </cell>
          <cell r="E1356">
            <v>1.536198</v>
          </cell>
          <cell r="F1356" t="str">
            <v>Quinta-feira</v>
          </cell>
          <cell r="G1356">
            <v>4</v>
          </cell>
        </row>
        <row r="1357">
          <cell r="D1357">
            <v>36593</v>
          </cell>
          <cell r="E1357">
            <v>1.535963</v>
          </cell>
          <cell r="F1357" t="str">
            <v>Quarta-Feira</v>
          </cell>
          <cell r="G1357">
            <v>3</v>
          </cell>
        </row>
        <row r="1358">
          <cell r="D1358">
            <v>36592</v>
          </cell>
          <cell r="E1358">
            <v>1.535728</v>
          </cell>
          <cell r="F1358" t="str">
            <v>Terça-Feira</v>
          </cell>
          <cell r="G1358">
            <v>2</v>
          </cell>
        </row>
        <row r="1359">
          <cell r="D1359">
            <v>36591</v>
          </cell>
          <cell r="E1359">
            <v>1.535493</v>
          </cell>
          <cell r="F1359" t="str">
            <v>Segunda-Feria</v>
          </cell>
          <cell r="G1359">
            <v>1</v>
          </cell>
        </row>
        <row r="1360">
          <cell r="D1360">
            <v>36590</v>
          </cell>
          <cell r="E1360">
            <v>1.535258</v>
          </cell>
          <cell r="F1360" t="str">
            <v>Domingo</v>
          </cell>
          <cell r="G1360">
            <v>7</v>
          </cell>
        </row>
        <row r="1361">
          <cell r="D1361">
            <v>36589</v>
          </cell>
          <cell r="E1361">
            <v>1.535023</v>
          </cell>
          <cell r="F1361" t="str">
            <v>Sábado</v>
          </cell>
          <cell r="G1361">
            <v>6</v>
          </cell>
        </row>
        <row r="1362">
          <cell r="D1362">
            <v>36588</v>
          </cell>
          <cell r="E1362">
            <v>1.534788</v>
          </cell>
          <cell r="F1362" t="str">
            <v>Sexta-feira</v>
          </cell>
          <cell r="G1362">
            <v>5</v>
          </cell>
        </row>
        <row r="1363">
          <cell r="D1363">
            <v>36587</v>
          </cell>
          <cell r="E1363">
            <v>1.5345530000000001</v>
          </cell>
          <cell r="F1363" t="str">
            <v>Quinta-feira</v>
          </cell>
          <cell r="G1363">
            <v>4</v>
          </cell>
        </row>
        <row r="1364">
          <cell r="D1364">
            <v>36586</v>
          </cell>
          <cell r="E1364">
            <v>1.5343180000000001</v>
          </cell>
          <cell r="F1364" t="str">
            <v>Quarta-Feira</v>
          </cell>
          <cell r="G1364">
            <v>3</v>
          </cell>
        </row>
        <row r="1365">
          <cell r="D1365">
            <v>36585</v>
          </cell>
          <cell r="E1365">
            <v>1.5340830000000001</v>
          </cell>
          <cell r="F1365" t="str">
            <v>Terça-Feira</v>
          </cell>
          <cell r="G1365">
            <v>2</v>
          </cell>
        </row>
        <row r="1366">
          <cell r="D1366">
            <v>36584</v>
          </cell>
          <cell r="E1366">
            <v>1.5338480000000001</v>
          </cell>
          <cell r="F1366" t="str">
            <v>Segunda-Feria</v>
          </cell>
          <cell r="G1366">
            <v>1</v>
          </cell>
        </row>
        <row r="1367">
          <cell r="D1367">
            <v>36583</v>
          </cell>
          <cell r="E1367">
            <v>1.5336129999999999</v>
          </cell>
          <cell r="F1367" t="str">
            <v>Domingo</v>
          </cell>
          <cell r="G1367">
            <v>7</v>
          </cell>
        </row>
        <row r="1368">
          <cell r="D1368">
            <v>36582</v>
          </cell>
          <cell r="E1368">
            <v>1.5333779999999999</v>
          </cell>
          <cell r="F1368" t="str">
            <v>Sábado</v>
          </cell>
          <cell r="G1368">
            <v>6</v>
          </cell>
        </row>
        <row r="1369">
          <cell r="D1369">
            <v>36581</v>
          </cell>
          <cell r="E1369">
            <v>1.5331429999999999</v>
          </cell>
          <cell r="F1369" t="str">
            <v>Sexta-feira</v>
          </cell>
          <cell r="G1369">
            <v>5</v>
          </cell>
        </row>
        <row r="1370">
          <cell r="D1370">
            <v>36580</v>
          </cell>
          <cell r="E1370">
            <v>1.5329090000000001</v>
          </cell>
          <cell r="F1370" t="str">
            <v>Quinta-feira</v>
          </cell>
          <cell r="G1370">
            <v>4</v>
          </cell>
        </row>
        <row r="1371">
          <cell r="D1371">
            <v>36579</v>
          </cell>
          <cell r="E1371">
            <v>1.532675</v>
          </cell>
          <cell r="F1371" t="str">
            <v>Quarta-Feira</v>
          </cell>
          <cell r="G1371">
            <v>3</v>
          </cell>
        </row>
        <row r="1372">
          <cell r="D1372">
            <v>36578</v>
          </cell>
          <cell r="E1372">
            <v>1.5324409999999999</v>
          </cell>
          <cell r="F1372" t="str">
            <v>Terça-Feira</v>
          </cell>
          <cell r="G1372">
            <v>2</v>
          </cell>
        </row>
        <row r="1373">
          <cell r="D1373">
            <v>36577</v>
          </cell>
          <cell r="E1373">
            <v>1.5322070000000001</v>
          </cell>
          <cell r="F1373" t="str">
            <v>Segunda-Feria</v>
          </cell>
          <cell r="G1373">
            <v>1</v>
          </cell>
        </row>
        <row r="1374">
          <cell r="D1374">
            <v>36576</v>
          </cell>
          <cell r="E1374">
            <v>1.531973</v>
          </cell>
          <cell r="F1374" t="str">
            <v>Domingo</v>
          </cell>
          <cell r="G1374">
            <v>7</v>
          </cell>
        </row>
        <row r="1375">
          <cell r="D1375">
            <v>36575</v>
          </cell>
          <cell r="E1375">
            <v>1.531739</v>
          </cell>
          <cell r="F1375" t="str">
            <v>Sábado</v>
          </cell>
          <cell r="G1375">
            <v>6</v>
          </cell>
        </row>
        <row r="1376">
          <cell r="D1376">
            <v>36574</v>
          </cell>
          <cell r="E1376">
            <v>1.5315049999999999</v>
          </cell>
          <cell r="F1376" t="str">
            <v>Sexta-feira</v>
          </cell>
          <cell r="G1376">
            <v>5</v>
          </cell>
        </row>
        <row r="1377">
          <cell r="D1377">
            <v>36573</v>
          </cell>
          <cell r="E1377">
            <v>1.531271</v>
          </cell>
          <cell r="F1377" t="str">
            <v>Quinta-feira</v>
          </cell>
          <cell r="G1377">
            <v>4</v>
          </cell>
        </row>
        <row r="1378">
          <cell r="D1378">
            <v>36572</v>
          </cell>
          <cell r="E1378">
            <v>1.531037</v>
          </cell>
          <cell r="F1378" t="str">
            <v>Quarta-Feira</v>
          </cell>
          <cell r="G1378">
            <v>3</v>
          </cell>
        </row>
        <row r="1379">
          <cell r="D1379">
            <v>36571</v>
          </cell>
          <cell r="E1379">
            <v>1.5308029999999999</v>
          </cell>
          <cell r="F1379" t="str">
            <v>Terça-Feira</v>
          </cell>
          <cell r="G1379">
            <v>2</v>
          </cell>
        </row>
        <row r="1380">
          <cell r="D1380">
            <v>36570</v>
          </cell>
          <cell r="E1380">
            <v>1.5305690000000001</v>
          </cell>
          <cell r="F1380" t="str">
            <v>Segunda-Feria</v>
          </cell>
          <cell r="G1380">
            <v>1</v>
          </cell>
        </row>
        <row r="1381">
          <cell r="D1381">
            <v>36569</v>
          </cell>
          <cell r="E1381">
            <v>1.530335</v>
          </cell>
          <cell r="F1381" t="str">
            <v>Domingo</v>
          </cell>
          <cell r="G1381">
            <v>7</v>
          </cell>
        </row>
        <row r="1382">
          <cell r="D1382">
            <v>36568</v>
          </cell>
          <cell r="E1382">
            <v>1.5301009999999999</v>
          </cell>
          <cell r="F1382" t="str">
            <v>Sábado</v>
          </cell>
          <cell r="G1382">
            <v>6</v>
          </cell>
        </row>
        <row r="1383">
          <cell r="D1383">
            <v>36567</v>
          </cell>
          <cell r="E1383">
            <v>1.5298670000000001</v>
          </cell>
          <cell r="F1383" t="str">
            <v>Sexta-feira</v>
          </cell>
          <cell r="G1383">
            <v>5</v>
          </cell>
        </row>
        <row r="1384">
          <cell r="D1384">
            <v>36566</v>
          </cell>
          <cell r="E1384">
            <v>1.529633</v>
          </cell>
          <cell r="F1384" t="str">
            <v>Quinta-feira</v>
          </cell>
          <cell r="G1384">
            <v>4</v>
          </cell>
        </row>
        <row r="1385">
          <cell r="D1385">
            <v>36565</v>
          </cell>
          <cell r="E1385">
            <v>1.529399</v>
          </cell>
          <cell r="F1385" t="str">
            <v>Quarta-Feira</v>
          </cell>
          <cell r="G1385">
            <v>3</v>
          </cell>
        </row>
        <row r="1386">
          <cell r="D1386">
            <v>36564</v>
          </cell>
          <cell r="E1386">
            <v>1.5291650000000001</v>
          </cell>
          <cell r="F1386" t="str">
            <v>Terça-Feira</v>
          </cell>
          <cell r="G1386">
            <v>2</v>
          </cell>
        </row>
        <row r="1387">
          <cell r="D1387">
            <v>36563</v>
          </cell>
          <cell r="E1387">
            <v>1.528931</v>
          </cell>
          <cell r="F1387" t="str">
            <v>Segunda-Feria</v>
          </cell>
          <cell r="G1387">
            <v>1</v>
          </cell>
        </row>
        <row r="1388">
          <cell r="D1388">
            <v>36562</v>
          </cell>
          <cell r="E1388">
            <v>1.528697</v>
          </cell>
          <cell r="F1388" t="str">
            <v>Domingo</v>
          </cell>
          <cell r="G1388">
            <v>7</v>
          </cell>
        </row>
        <row r="1389">
          <cell r="D1389">
            <v>36561</v>
          </cell>
          <cell r="E1389">
            <v>1.5284629999999999</v>
          </cell>
          <cell r="F1389" t="str">
            <v>Sábado</v>
          </cell>
          <cell r="G1389">
            <v>6</v>
          </cell>
        </row>
        <row r="1390">
          <cell r="D1390">
            <v>36560</v>
          </cell>
          <cell r="E1390">
            <v>1.5282290000000001</v>
          </cell>
          <cell r="F1390" t="str">
            <v>Sexta-feira</v>
          </cell>
          <cell r="G1390">
            <v>5</v>
          </cell>
        </row>
        <row r="1391">
          <cell r="D1391">
            <v>36559</v>
          </cell>
          <cell r="E1391">
            <v>1.527995</v>
          </cell>
          <cell r="F1391" t="str">
            <v>Quinta-feira</v>
          </cell>
          <cell r="G1391">
            <v>4</v>
          </cell>
        </row>
        <row r="1392">
          <cell r="D1392">
            <v>36558</v>
          </cell>
          <cell r="E1392">
            <v>1.5277609999999999</v>
          </cell>
          <cell r="F1392" t="str">
            <v>Quarta-Feira</v>
          </cell>
          <cell r="G1392">
            <v>3</v>
          </cell>
        </row>
        <row r="1393">
          <cell r="D1393">
            <v>36557</v>
          </cell>
          <cell r="E1393">
            <v>1.5275270000000001</v>
          </cell>
          <cell r="F1393" t="str">
            <v>Terça-Feira</v>
          </cell>
          <cell r="G1393">
            <v>2</v>
          </cell>
        </row>
        <row r="1394">
          <cell r="D1394">
            <v>36556</v>
          </cell>
          <cell r="E1394">
            <v>1.527293</v>
          </cell>
          <cell r="F1394" t="str">
            <v>Segunda-Feria</v>
          </cell>
          <cell r="G1394">
            <v>1</v>
          </cell>
        </row>
        <row r="1395">
          <cell r="D1395">
            <v>36555</v>
          </cell>
          <cell r="E1395">
            <v>1.5270589999999999</v>
          </cell>
          <cell r="F1395" t="str">
            <v>Domingo</v>
          </cell>
          <cell r="G1395">
            <v>7</v>
          </cell>
        </row>
        <row r="1396">
          <cell r="D1396">
            <v>36554</v>
          </cell>
          <cell r="E1396">
            <v>1.5268250000000001</v>
          </cell>
          <cell r="F1396" t="str">
            <v>Sábado</v>
          </cell>
          <cell r="G1396">
            <v>6</v>
          </cell>
        </row>
        <row r="1397">
          <cell r="D1397">
            <v>36553</v>
          </cell>
          <cell r="E1397">
            <v>1.526591</v>
          </cell>
          <cell r="F1397" t="str">
            <v>Sexta-feira</v>
          </cell>
          <cell r="G1397">
            <v>5</v>
          </cell>
        </row>
        <row r="1398">
          <cell r="D1398">
            <v>36552</v>
          </cell>
          <cell r="E1398">
            <v>1.5263580000000001</v>
          </cell>
          <cell r="F1398" t="str">
            <v>Quinta-feira</v>
          </cell>
          <cell r="G1398">
            <v>4</v>
          </cell>
        </row>
        <row r="1399">
          <cell r="D1399">
            <v>36551</v>
          </cell>
          <cell r="E1399">
            <v>1.526125</v>
          </cell>
          <cell r="F1399" t="str">
            <v>Quarta-Feira</v>
          </cell>
          <cell r="G1399">
            <v>3</v>
          </cell>
        </row>
        <row r="1400">
          <cell r="D1400">
            <v>36550</v>
          </cell>
          <cell r="E1400">
            <v>1.525892</v>
          </cell>
          <cell r="F1400" t="str">
            <v>Terça-Feira</v>
          </cell>
          <cell r="G1400">
            <v>2</v>
          </cell>
        </row>
        <row r="1401">
          <cell r="D1401">
            <v>36549</v>
          </cell>
          <cell r="E1401">
            <v>1.5256590000000001</v>
          </cell>
          <cell r="F1401" t="str">
            <v>Segunda-Feria</v>
          </cell>
          <cell r="G1401">
            <v>1</v>
          </cell>
        </row>
        <row r="1402">
          <cell r="D1402">
            <v>36548</v>
          </cell>
          <cell r="E1402">
            <v>1.5254259999999999</v>
          </cell>
          <cell r="F1402" t="str">
            <v>Domingo</v>
          </cell>
          <cell r="G1402">
            <v>7</v>
          </cell>
        </row>
        <row r="1403">
          <cell r="D1403">
            <v>36547</v>
          </cell>
          <cell r="E1403">
            <v>1.525193</v>
          </cell>
          <cell r="F1403" t="str">
            <v>Sábado</v>
          </cell>
          <cell r="G1403">
            <v>6</v>
          </cell>
        </row>
        <row r="1404">
          <cell r="D1404">
            <v>36546</v>
          </cell>
          <cell r="E1404">
            <v>1.5249600000000001</v>
          </cell>
          <cell r="F1404" t="str">
            <v>Sexta-feira</v>
          </cell>
          <cell r="G1404">
            <v>5</v>
          </cell>
        </row>
        <row r="1405">
          <cell r="D1405">
            <v>36545</v>
          </cell>
          <cell r="E1405">
            <v>1.5247269999999999</v>
          </cell>
          <cell r="F1405" t="str">
            <v>Quinta-feira</v>
          </cell>
          <cell r="G1405">
            <v>4</v>
          </cell>
        </row>
        <row r="1406">
          <cell r="D1406">
            <v>36544</v>
          </cell>
          <cell r="E1406">
            <v>1.524494</v>
          </cell>
          <cell r="F1406" t="str">
            <v>Quarta-Feira</v>
          </cell>
          <cell r="G1406">
            <v>3</v>
          </cell>
        </row>
        <row r="1407">
          <cell r="D1407">
            <v>36543</v>
          </cell>
          <cell r="E1407">
            <v>1.5242610000000001</v>
          </cell>
          <cell r="F1407" t="str">
            <v>Terça-Feira</v>
          </cell>
          <cell r="G1407">
            <v>2</v>
          </cell>
        </row>
        <row r="1408">
          <cell r="D1408">
            <v>36542</v>
          </cell>
          <cell r="E1408">
            <v>1.5240279999999999</v>
          </cell>
          <cell r="F1408" t="str">
            <v>Segunda-Feria</v>
          </cell>
          <cell r="G1408">
            <v>1</v>
          </cell>
        </row>
        <row r="1409">
          <cell r="D1409">
            <v>36541</v>
          </cell>
          <cell r="E1409">
            <v>1.523795</v>
          </cell>
          <cell r="F1409" t="str">
            <v>Domingo</v>
          </cell>
          <cell r="G1409">
            <v>7</v>
          </cell>
        </row>
        <row r="1410">
          <cell r="D1410">
            <v>36540</v>
          </cell>
          <cell r="E1410">
            <v>1.5235620000000001</v>
          </cell>
          <cell r="F1410" t="str">
            <v>Sábado</v>
          </cell>
          <cell r="G1410">
            <v>6</v>
          </cell>
        </row>
        <row r="1411">
          <cell r="D1411">
            <v>36539</v>
          </cell>
          <cell r="E1411">
            <v>1.5233289999999999</v>
          </cell>
          <cell r="F1411" t="str">
            <v>Sexta-feira</v>
          </cell>
          <cell r="G1411">
            <v>5</v>
          </cell>
        </row>
        <row r="1412">
          <cell r="D1412">
            <v>36538</v>
          </cell>
          <cell r="E1412">
            <v>1.523096</v>
          </cell>
          <cell r="F1412" t="str">
            <v>Quinta-feira</v>
          </cell>
          <cell r="G1412">
            <v>4</v>
          </cell>
        </row>
        <row r="1413">
          <cell r="D1413">
            <v>36537</v>
          </cell>
          <cell r="E1413">
            <v>1.5228630000000001</v>
          </cell>
          <cell r="F1413" t="str">
            <v>Quarta-Feira</v>
          </cell>
          <cell r="G1413">
            <v>3</v>
          </cell>
        </row>
        <row r="1414">
          <cell r="D1414">
            <v>36536</v>
          </cell>
          <cell r="E1414">
            <v>1.5226299999999999</v>
          </cell>
          <cell r="F1414" t="str">
            <v>Terça-Feira</v>
          </cell>
          <cell r="G1414">
            <v>2</v>
          </cell>
        </row>
        <row r="1415">
          <cell r="D1415">
            <v>36535</v>
          </cell>
          <cell r="E1415">
            <v>1.522397</v>
          </cell>
          <cell r="F1415" t="str">
            <v>Segunda-Feria</v>
          </cell>
          <cell r="G1415">
            <v>1</v>
          </cell>
        </row>
        <row r="1416">
          <cell r="D1416">
            <v>36534</v>
          </cell>
          <cell r="E1416">
            <v>1.5221640000000001</v>
          </cell>
          <cell r="F1416" t="str">
            <v>Domingo</v>
          </cell>
          <cell r="G1416">
            <v>7</v>
          </cell>
        </row>
        <row r="1417">
          <cell r="D1417">
            <v>36533</v>
          </cell>
          <cell r="E1417">
            <v>1.5219309999999999</v>
          </cell>
          <cell r="F1417" t="str">
            <v>Sábado</v>
          </cell>
          <cell r="G1417">
            <v>6</v>
          </cell>
        </row>
        <row r="1418">
          <cell r="D1418">
            <v>36532</v>
          </cell>
          <cell r="E1418">
            <v>1.521698</v>
          </cell>
          <cell r="F1418" t="str">
            <v>Sexta-feira</v>
          </cell>
          <cell r="G1418">
            <v>5</v>
          </cell>
        </row>
        <row r="1419">
          <cell r="D1419">
            <v>36531</v>
          </cell>
          <cell r="E1419">
            <v>1.5214650000000001</v>
          </cell>
          <cell r="F1419" t="str">
            <v>Quinta-feira</v>
          </cell>
          <cell r="G1419">
            <v>4</v>
          </cell>
        </row>
        <row r="1420">
          <cell r="D1420">
            <v>36530</v>
          </cell>
          <cell r="E1420">
            <v>1.5212319999999999</v>
          </cell>
          <cell r="F1420" t="str">
            <v>Quarta-Feira</v>
          </cell>
          <cell r="G1420">
            <v>3</v>
          </cell>
        </row>
        <row r="1421">
          <cell r="D1421">
            <v>36529</v>
          </cell>
          <cell r="E1421">
            <v>1.520999</v>
          </cell>
          <cell r="F1421" t="str">
            <v>Terça-Feira</v>
          </cell>
          <cell r="G1421">
            <v>2</v>
          </cell>
        </row>
        <row r="1422">
          <cell r="D1422">
            <v>36528</v>
          </cell>
          <cell r="E1422">
            <v>1.5207660000000001</v>
          </cell>
          <cell r="F1422" t="str">
            <v>Segunda-Feria</v>
          </cell>
          <cell r="G1422">
            <v>1</v>
          </cell>
        </row>
        <row r="1423">
          <cell r="D1423">
            <v>36527</v>
          </cell>
          <cell r="E1423">
            <v>1.5205329999999999</v>
          </cell>
          <cell r="F1423" t="str">
            <v>Domingo</v>
          </cell>
          <cell r="G1423">
            <v>7</v>
          </cell>
        </row>
        <row r="1424">
          <cell r="D1424">
            <v>36526</v>
          </cell>
          <cell r="E1424">
            <v>1.5203</v>
          </cell>
          <cell r="F1424" t="str">
            <v>Sábado</v>
          </cell>
          <cell r="G1424">
            <v>6</v>
          </cell>
        </row>
        <row r="1425">
          <cell r="D1425">
            <v>36525</v>
          </cell>
          <cell r="E1425">
            <v>1.520049</v>
          </cell>
          <cell r="F1425" t="str">
            <v>Sexta-feira</v>
          </cell>
          <cell r="G1425">
            <v>5</v>
          </cell>
        </row>
        <row r="1426">
          <cell r="D1426">
            <v>36524</v>
          </cell>
          <cell r="E1426">
            <v>1.519798</v>
          </cell>
          <cell r="F1426" t="str">
            <v>Quinta-feira</v>
          </cell>
          <cell r="G1426">
            <v>4</v>
          </cell>
        </row>
        <row r="1427">
          <cell r="D1427">
            <v>36523</v>
          </cell>
          <cell r="E1427">
            <v>1.519547</v>
          </cell>
          <cell r="F1427" t="str">
            <v>Quarta-Feira</v>
          </cell>
          <cell r="G1427">
            <v>3</v>
          </cell>
        </row>
        <row r="1428">
          <cell r="D1428">
            <v>36522</v>
          </cell>
          <cell r="E1428">
            <v>1.519296</v>
          </cell>
          <cell r="F1428" t="str">
            <v>Terça-Feira</v>
          </cell>
          <cell r="G1428">
            <v>2</v>
          </cell>
        </row>
        <row r="1429">
          <cell r="D1429">
            <v>36521</v>
          </cell>
          <cell r="E1429">
            <v>1.519045</v>
          </cell>
          <cell r="F1429" t="str">
            <v>Segunda-Feria</v>
          </cell>
          <cell r="G1429">
            <v>1</v>
          </cell>
        </row>
        <row r="1430">
          <cell r="D1430">
            <v>36520</v>
          </cell>
          <cell r="E1430">
            <v>1.518794</v>
          </cell>
          <cell r="F1430" t="str">
            <v>Domingo</v>
          </cell>
          <cell r="G1430">
            <v>7</v>
          </cell>
        </row>
        <row r="1431">
          <cell r="D1431">
            <v>36519</v>
          </cell>
          <cell r="E1431">
            <v>1.518543</v>
          </cell>
          <cell r="F1431" t="str">
            <v>Sábado</v>
          </cell>
          <cell r="G1431">
            <v>6</v>
          </cell>
        </row>
        <row r="1432">
          <cell r="D1432">
            <v>36518</v>
          </cell>
          <cell r="E1432">
            <v>1.518292</v>
          </cell>
          <cell r="F1432" t="str">
            <v>Sexta-feira</v>
          </cell>
          <cell r="G1432">
            <v>5</v>
          </cell>
        </row>
        <row r="1433">
          <cell r="D1433">
            <v>36517</v>
          </cell>
          <cell r="E1433">
            <v>1.518041</v>
          </cell>
          <cell r="F1433" t="str">
            <v>Quinta-feira</v>
          </cell>
          <cell r="G1433">
            <v>4</v>
          </cell>
        </row>
        <row r="1434">
          <cell r="D1434">
            <v>36516</v>
          </cell>
          <cell r="E1434">
            <v>1.51779</v>
          </cell>
          <cell r="F1434" t="str">
            <v>Quarta-Feira</v>
          </cell>
          <cell r="G1434">
            <v>3</v>
          </cell>
        </row>
        <row r="1435">
          <cell r="D1435">
            <v>36515</v>
          </cell>
          <cell r="E1435">
            <v>1.517539</v>
          </cell>
          <cell r="F1435" t="str">
            <v>Terça-Feira</v>
          </cell>
          <cell r="G1435">
            <v>2</v>
          </cell>
        </row>
        <row r="1436">
          <cell r="D1436">
            <v>36514</v>
          </cell>
          <cell r="E1436">
            <v>1.517288</v>
          </cell>
          <cell r="F1436" t="str">
            <v>Segunda-Feria</v>
          </cell>
          <cell r="G1436">
            <v>1</v>
          </cell>
        </row>
        <row r="1437">
          <cell r="D1437">
            <v>36513</v>
          </cell>
          <cell r="E1437">
            <v>1.517037</v>
          </cell>
          <cell r="F1437" t="str">
            <v>Domingo</v>
          </cell>
          <cell r="G1437">
            <v>7</v>
          </cell>
        </row>
        <row r="1438">
          <cell r="D1438">
            <v>36512</v>
          </cell>
          <cell r="E1438">
            <v>1.516786</v>
          </cell>
          <cell r="F1438" t="str">
            <v>Sábado</v>
          </cell>
          <cell r="G1438">
            <v>6</v>
          </cell>
        </row>
        <row r="1439">
          <cell r="D1439">
            <v>36511</v>
          </cell>
          <cell r="E1439">
            <v>1.516535</v>
          </cell>
          <cell r="F1439" t="str">
            <v>Sexta-feira</v>
          </cell>
          <cell r="G1439">
            <v>5</v>
          </cell>
        </row>
        <row r="1440">
          <cell r="D1440">
            <v>36510</v>
          </cell>
          <cell r="E1440">
            <v>1.516284</v>
          </cell>
          <cell r="F1440" t="str">
            <v>Quinta-feira</v>
          </cell>
          <cell r="G1440">
            <v>4</v>
          </cell>
        </row>
        <row r="1441">
          <cell r="D1441">
            <v>36509</v>
          </cell>
          <cell r="E1441">
            <v>1.516033</v>
          </cell>
          <cell r="F1441" t="str">
            <v>Quarta-Feira</v>
          </cell>
          <cell r="G1441">
            <v>3</v>
          </cell>
        </row>
        <row r="1442">
          <cell r="D1442">
            <v>36508</v>
          </cell>
          <cell r="E1442">
            <v>1.515782</v>
          </cell>
          <cell r="F1442" t="str">
            <v>Terça-Feira</v>
          </cell>
          <cell r="G1442">
            <v>2</v>
          </cell>
        </row>
        <row r="1443">
          <cell r="D1443">
            <v>36507</v>
          </cell>
          <cell r="E1443">
            <v>1.515531</v>
          </cell>
          <cell r="F1443" t="str">
            <v>Segunda-Feria</v>
          </cell>
          <cell r="G1443">
            <v>1</v>
          </cell>
        </row>
        <row r="1444">
          <cell r="D1444">
            <v>36506</v>
          </cell>
          <cell r="E1444">
            <v>1.51528</v>
          </cell>
          <cell r="F1444" t="str">
            <v>Domingo</v>
          </cell>
          <cell r="G1444">
            <v>7</v>
          </cell>
        </row>
        <row r="1445">
          <cell r="D1445">
            <v>36505</v>
          </cell>
          <cell r="E1445">
            <v>1.5150300000000001</v>
          </cell>
          <cell r="F1445" t="str">
            <v>Sábado</v>
          </cell>
          <cell r="G1445">
            <v>6</v>
          </cell>
        </row>
        <row r="1446">
          <cell r="D1446">
            <v>36504</v>
          </cell>
          <cell r="E1446">
            <v>1.51478</v>
          </cell>
          <cell r="F1446" t="str">
            <v>Sexta-feira</v>
          </cell>
          <cell r="G1446">
            <v>5</v>
          </cell>
        </row>
        <row r="1447">
          <cell r="D1447">
            <v>36503</v>
          </cell>
          <cell r="E1447">
            <v>1.5145299999999999</v>
          </cell>
          <cell r="F1447" t="str">
            <v>Quinta-feira</v>
          </cell>
          <cell r="G1447">
            <v>4</v>
          </cell>
        </row>
        <row r="1448">
          <cell r="D1448">
            <v>36502</v>
          </cell>
          <cell r="E1448">
            <v>1.5142800000000001</v>
          </cell>
          <cell r="F1448" t="str">
            <v>Quarta-Feira</v>
          </cell>
          <cell r="G1448">
            <v>3</v>
          </cell>
        </row>
        <row r="1449">
          <cell r="D1449">
            <v>36501</v>
          </cell>
          <cell r="E1449">
            <v>1.51403</v>
          </cell>
          <cell r="F1449" t="str">
            <v>Terça-Feira</v>
          </cell>
          <cell r="G1449">
            <v>2</v>
          </cell>
        </row>
        <row r="1450">
          <cell r="D1450">
            <v>36500</v>
          </cell>
          <cell r="E1450">
            <v>1.5137799999999999</v>
          </cell>
          <cell r="F1450" t="str">
            <v>Segunda-Feria</v>
          </cell>
          <cell r="G1450">
            <v>1</v>
          </cell>
        </row>
        <row r="1451">
          <cell r="D1451">
            <v>36499</v>
          </cell>
          <cell r="E1451">
            <v>1.51353</v>
          </cell>
          <cell r="F1451" t="str">
            <v>Domingo</v>
          </cell>
          <cell r="G1451">
            <v>7</v>
          </cell>
        </row>
        <row r="1452">
          <cell r="D1452">
            <v>36498</v>
          </cell>
          <cell r="E1452">
            <v>1.51328</v>
          </cell>
          <cell r="F1452" t="str">
            <v>Sábado</v>
          </cell>
          <cell r="G1452">
            <v>6</v>
          </cell>
        </row>
        <row r="1453">
          <cell r="D1453">
            <v>36497</v>
          </cell>
          <cell r="E1453">
            <v>1.5130300000000001</v>
          </cell>
          <cell r="F1453" t="str">
            <v>Sexta-feira</v>
          </cell>
          <cell r="G1453">
            <v>5</v>
          </cell>
        </row>
        <row r="1454">
          <cell r="D1454">
            <v>36496</v>
          </cell>
          <cell r="E1454">
            <v>1.51278</v>
          </cell>
          <cell r="F1454" t="str">
            <v>Quinta-feira</v>
          </cell>
          <cell r="G1454">
            <v>4</v>
          </cell>
        </row>
        <row r="1455">
          <cell r="D1455">
            <v>36495</v>
          </cell>
          <cell r="E1455">
            <v>1.5125299999999999</v>
          </cell>
          <cell r="F1455" t="str">
            <v>Quarta-Feira</v>
          </cell>
          <cell r="G1455">
            <v>3</v>
          </cell>
        </row>
        <row r="1456">
          <cell r="D1456">
            <v>36494</v>
          </cell>
          <cell r="E1456">
            <v>1.5122800000000001</v>
          </cell>
          <cell r="F1456" t="str">
            <v>Terça-Feira</v>
          </cell>
          <cell r="G1456">
            <v>2</v>
          </cell>
        </row>
        <row r="1457">
          <cell r="D1457">
            <v>36493</v>
          </cell>
          <cell r="E1457">
            <v>1.51203</v>
          </cell>
          <cell r="F1457" t="str">
            <v>Segunda-Feria</v>
          </cell>
          <cell r="G1457">
            <v>1</v>
          </cell>
        </row>
        <row r="1458">
          <cell r="D1458">
            <v>36492</v>
          </cell>
          <cell r="E1458">
            <v>1.5117799999999999</v>
          </cell>
          <cell r="F1458" t="str">
            <v>Domingo</v>
          </cell>
          <cell r="G1458">
            <v>7</v>
          </cell>
        </row>
        <row r="1459">
          <cell r="D1459">
            <v>36491</v>
          </cell>
          <cell r="E1459">
            <v>1.51153</v>
          </cell>
          <cell r="F1459" t="str">
            <v>Sábado</v>
          </cell>
          <cell r="G1459">
            <v>6</v>
          </cell>
        </row>
        <row r="1460">
          <cell r="D1460">
            <v>36490</v>
          </cell>
          <cell r="E1460">
            <v>1.51128</v>
          </cell>
          <cell r="F1460" t="str">
            <v>Sexta-feira</v>
          </cell>
          <cell r="G1460">
            <v>5</v>
          </cell>
        </row>
        <row r="1461">
          <cell r="D1461">
            <v>36489</v>
          </cell>
          <cell r="E1461">
            <v>1.5110300000000001</v>
          </cell>
          <cell r="F1461" t="str">
            <v>Quinta-feira</v>
          </cell>
          <cell r="G1461">
            <v>4</v>
          </cell>
        </row>
        <row r="1462">
          <cell r="D1462">
            <v>36488</v>
          </cell>
          <cell r="E1462">
            <v>1.51078</v>
          </cell>
          <cell r="F1462" t="str">
            <v>Quarta-Feira</v>
          </cell>
          <cell r="G1462">
            <v>3</v>
          </cell>
        </row>
        <row r="1463">
          <cell r="D1463">
            <v>36487</v>
          </cell>
          <cell r="E1463">
            <v>1.5105299999999999</v>
          </cell>
          <cell r="F1463" t="str">
            <v>Terça-Feira</v>
          </cell>
          <cell r="G1463">
            <v>2</v>
          </cell>
        </row>
        <row r="1464">
          <cell r="D1464">
            <v>36486</v>
          </cell>
          <cell r="E1464">
            <v>1.5102800000000001</v>
          </cell>
          <cell r="F1464" t="str">
            <v>Segunda-Feria</v>
          </cell>
          <cell r="G1464">
            <v>1</v>
          </cell>
        </row>
        <row r="1465">
          <cell r="D1465">
            <v>36485</v>
          </cell>
          <cell r="E1465">
            <v>1.51003</v>
          </cell>
          <cell r="F1465" t="str">
            <v>Domingo</v>
          </cell>
          <cell r="G1465">
            <v>7</v>
          </cell>
        </row>
        <row r="1466">
          <cell r="D1466">
            <v>36484</v>
          </cell>
          <cell r="E1466">
            <v>1.5097799999999999</v>
          </cell>
          <cell r="F1466" t="str">
            <v>Sábado</v>
          </cell>
          <cell r="G1466">
            <v>6</v>
          </cell>
        </row>
        <row r="1467">
          <cell r="D1467">
            <v>36483</v>
          </cell>
          <cell r="E1467">
            <v>1.50953</v>
          </cell>
          <cell r="F1467" t="str">
            <v>Sexta-feira</v>
          </cell>
          <cell r="G1467">
            <v>5</v>
          </cell>
        </row>
        <row r="1468">
          <cell r="D1468">
            <v>36482</v>
          </cell>
          <cell r="E1468">
            <v>1.50928</v>
          </cell>
          <cell r="F1468" t="str">
            <v>Quinta-feira</v>
          </cell>
          <cell r="G1468">
            <v>4</v>
          </cell>
        </row>
        <row r="1469">
          <cell r="D1469">
            <v>36481</v>
          </cell>
          <cell r="E1469">
            <v>1.509031</v>
          </cell>
          <cell r="F1469" t="str">
            <v>Quarta-Feira</v>
          </cell>
          <cell r="G1469">
            <v>3</v>
          </cell>
        </row>
        <row r="1470">
          <cell r="D1470">
            <v>36480</v>
          </cell>
          <cell r="E1470">
            <v>1.5087820000000001</v>
          </cell>
          <cell r="F1470" t="str">
            <v>Terça-Feira</v>
          </cell>
          <cell r="G1470">
            <v>2</v>
          </cell>
        </row>
        <row r="1471">
          <cell r="D1471">
            <v>36479</v>
          </cell>
          <cell r="E1471">
            <v>1.5085329999999999</v>
          </cell>
          <cell r="F1471" t="str">
            <v>Segunda-Feria</v>
          </cell>
          <cell r="G1471">
            <v>1</v>
          </cell>
        </row>
        <row r="1472">
          <cell r="D1472">
            <v>36478</v>
          </cell>
          <cell r="E1472">
            <v>1.508284</v>
          </cell>
          <cell r="F1472" t="str">
            <v>Domingo</v>
          </cell>
          <cell r="G1472">
            <v>7</v>
          </cell>
        </row>
        <row r="1473">
          <cell r="D1473">
            <v>36477</v>
          </cell>
          <cell r="E1473">
            <v>1.508035</v>
          </cell>
          <cell r="F1473" t="str">
            <v>Sábado</v>
          </cell>
          <cell r="G1473">
            <v>6</v>
          </cell>
        </row>
        <row r="1474">
          <cell r="D1474">
            <v>36476</v>
          </cell>
          <cell r="E1474">
            <v>1.5077860000000001</v>
          </cell>
          <cell r="F1474" t="str">
            <v>Sexta-feira</v>
          </cell>
          <cell r="G1474">
            <v>5</v>
          </cell>
        </row>
        <row r="1475">
          <cell r="D1475">
            <v>36475</v>
          </cell>
          <cell r="E1475">
            <v>1.5075369999999999</v>
          </cell>
          <cell r="F1475" t="str">
            <v>Quinta-feira</v>
          </cell>
          <cell r="G1475">
            <v>4</v>
          </cell>
        </row>
        <row r="1476">
          <cell r="D1476">
            <v>36474</v>
          </cell>
          <cell r="E1476">
            <v>1.507288</v>
          </cell>
          <cell r="F1476" t="str">
            <v>Quarta-Feira</v>
          </cell>
          <cell r="G1476">
            <v>3</v>
          </cell>
        </row>
        <row r="1477">
          <cell r="D1477">
            <v>36473</v>
          </cell>
          <cell r="E1477">
            <v>1.507039</v>
          </cell>
          <cell r="F1477" t="str">
            <v>Terça-Feira</v>
          </cell>
          <cell r="G1477">
            <v>2</v>
          </cell>
        </row>
        <row r="1478">
          <cell r="D1478">
            <v>36472</v>
          </cell>
          <cell r="E1478">
            <v>1.5067900000000001</v>
          </cell>
          <cell r="F1478" t="str">
            <v>Segunda-Feria</v>
          </cell>
          <cell r="G1478">
            <v>1</v>
          </cell>
        </row>
        <row r="1479">
          <cell r="D1479">
            <v>36471</v>
          </cell>
          <cell r="E1479">
            <v>1.5065409999999999</v>
          </cell>
          <cell r="F1479" t="str">
            <v>Domingo</v>
          </cell>
          <cell r="G1479">
            <v>7</v>
          </cell>
        </row>
        <row r="1480">
          <cell r="D1480">
            <v>36470</v>
          </cell>
          <cell r="E1480">
            <v>1.506292</v>
          </cell>
          <cell r="F1480" t="str">
            <v>Sábado</v>
          </cell>
          <cell r="G1480">
            <v>6</v>
          </cell>
        </row>
        <row r="1481">
          <cell r="D1481">
            <v>36469</v>
          </cell>
          <cell r="E1481">
            <v>1.506043</v>
          </cell>
          <cell r="F1481" t="str">
            <v>Sexta-feira</v>
          </cell>
          <cell r="G1481">
            <v>5</v>
          </cell>
        </row>
        <row r="1482">
          <cell r="D1482">
            <v>36468</v>
          </cell>
          <cell r="E1482">
            <v>1.5057940000000001</v>
          </cell>
          <cell r="F1482" t="str">
            <v>Quinta-feira</v>
          </cell>
          <cell r="G1482">
            <v>4</v>
          </cell>
        </row>
        <row r="1483">
          <cell r="D1483">
            <v>36467</v>
          </cell>
          <cell r="E1483">
            <v>1.5055449999999999</v>
          </cell>
          <cell r="F1483" t="str">
            <v>Quarta-Feira</v>
          </cell>
          <cell r="G1483">
            <v>3</v>
          </cell>
        </row>
        <row r="1484">
          <cell r="D1484">
            <v>36466</v>
          </cell>
          <cell r="E1484">
            <v>1.505296</v>
          </cell>
          <cell r="F1484" t="str">
            <v>Terça-Feira</v>
          </cell>
          <cell r="G1484">
            <v>2</v>
          </cell>
        </row>
        <row r="1485">
          <cell r="D1485">
            <v>36465</v>
          </cell>
          <cell r="E1485">
            <v>1.505047</v>
          </cell>
          <cell r="F1485" t="str">
            <v>Segunda-Feria</v>
          </cell>
          <cell r="G1485">
            <v>1</v>
          </cell>
        </row>
        <row r="1486">
          <cell r="D1486">
            <v>36464</v>
          </cell>
          <cell r="E1486">
            <v>1.5047980000000001</v>
          </cell>
          <cell r="F1486" t="str">
            <v>Domingo</v>
          </cell>
          <cell r="G1486">
            <v>7</v>
          </cell>
        </row>
        <row r="1487">
          <cell r="D1487">
            <v>36463</v>
          </cell>
          <cell r="E1487">
            <v>1.5045489999999999</v>
          </cell>
          <cell r="F1487" t="str">
            <v>Sábado</v>
          </cell>
          <cell r="G1487">
            <v>6</v>
          </cell>
        </row>
        <row r="1488">
          <cell r="D1488">
            <v>36462</v>
          </cell>
          <cell r="E1488">
            <v>1.5043</v>
          </cell>
          <cell r="F1488" t="str">
            <v>Sexta-feira</v>
          </cell>
          <cell r="G1488">
            <v>5</v>
          </cell>
        </row>
        <row r="1489">
          <cell r="D1489">
            <v>36461</v>
          </cell>
          <cell r="E1489">
            <v>1.504051</v>
          </cell>
          <cell r="F1489" t="str">
            <v>Quinta-feira</v>
          </cell>
          <cell r="G1489">
            <v>4</v>
          </cell>
        </row>
        <row r="1490">
          <cell r="D1490">
            <v>36460</v>
          </cell>
          <cell r="E1490">
            <v>1.5038020000000001</v>
          </cell>
          <cell r="F1490" t="str">
            <v>Quarta-Feira</v>
          </cell>
          <cell r="G1490">
            <v>3</v>
          </cell>
        </row>
        <row r="1491">
          <cell r="D1491">
            <v>36459</v>
          </cell>
          <cell r="E1491">
            <v>1.5035529999999999</v>
          </cell>
          <cell r="F1491" t="str">
            <v>Terça-Feira</v>
          </cell>
          <cell r="G1491">
            <v>2</v>
          </cell>
        </row>
        <row r="1492">
          <cell r="D1492">
            <v>36458</v>
          </cell>
          <cell r="E1492">
            <v>1.503304</v>
          </cell>
          <cell r="F1492" t="str">
            <v>Segunda-Feria</v>
          </cell>
          <cell r="G1492">
            <v>1</v>
          </cell>
        </row>
        <row r="1493">
          <cell r="D1493">
            <v>36457</v>
          </cell>
          <cell r="E1493">
            <v>1.503055</v>
          </cell>
          <cell r="F1493" t="str">
            <v>Domingo</v>
          </cell>
          <cell r="G1493">
            <v>7</v>
          </cell>
        </row>
        <row r="1494">
          <cell r="D1494">
            <v>36456</v>
          </cell>
          <cell r="E1494">
            <v>1.502807</v>
          </cell>
          <cell r="F1494" t="str">
            <v>Sábado</v>
          </cell>
          <cell r="G1494">
            <v>6</v>
          </cell>
        </row>
        <row r="1495">
          <cell r="D1495">
            <v>36455</v>
          </cell>
          <cell r="E1495">
            <v>1.502559</v>
          </cell>
          <cell r="F1495" t="str">
            <v>Sexta-feira</v>
          </cell>
          <cell r="G1495">
            <v>5</v>
          </cell>
        </row>
        <row r="1496">
          <cell r="D1496">
            <v>36454</v>
          </cell>
          <cell r="E1496">
            <v>1.502311</v>
          </cell>
          <cell r="F1496" t="str">
            <v>Quinta-feira</v>
          </cell>
          <cell r="G1496">
            <v>4</v>
          </cell>
        </row>
        <row r="1497">
          <cell r="D1497">
            <v>36453</v>
          </cell>
          <cell r="E1497">
            <v>1.5020629999999999</v>
          </cell>
          <cell r="F1497" t="str">
            <v>Quarta-Feira</v>
          </cell>
          <cell r="G1497">
            <v>3</v>
          </cell>
        </row>
        <row r="1498">
          <cell r="D1498">
            <v>36452</v>
          </cell>
          <cell r="E1498">
            <v>1.5018149999999999</v>
          </cell>
          <cell r="F1498" t="str">
            <v>Terça-Feira</v>
          </cell>
          <cell r="G1498">
            <v>2</v>
          </cell>
        </row>
        <row r="1499">
          <cell r="D1499">
            <v>36451</v>
          </cell>
          <cell r="E1499">
            <v>1.5015670000000001</v>
          </cell>
          <cell r="F1499" t="str">
            <v>Segunda-Feria</v>
          </cell>
          <cell r="G1499">
            <v>1</v>
          </cell>
        </row>
        <row r="1500">
          <cell r="D1500">
            <v>36450</v>
          </cell>
          <cell r="E1500">
            <v>1.5013190000000001</v>
          </cell>
          <cell r="F1500" t="str">
            <v>Domingo</v>
          </cell>
          <cell r="G1500">
            <v>7</v>
          </cell>
        </row>
        <row r="1501">
          <cell r="D1501">
            <v>36449</v>
          </cell>
          <cell r="E1501">
            <v>1.501071</v>
          </cell>
          <cell r="F1501" t="str">
            <v>Sábado</v>
          </cell>
          <cell r="G1501">
            <v>6</v>
          </cell>
        </row>
        <row r="1502">
          <cell r="D1502">
            <v>36448</v>
          </cell>
          <cell r="E1502">
            <v>1.500823</v>
          </cell>
          <cell r="F1502" t="str">
            <v>Sexta-feira</v>
          </cell>
          <cell r="G1502">
            <v>5</v>
          </cell>
        </row>
        <row r="1503">
          <cell r="D1503">
            <v>36447</v>
          </cell>
          <cell r="E1503">
            <v>1.500575</v>
          </cell>
          <cell r="F1503" t="str">
            <v>Quinta-feira</v>
          </cell>
          <cell r="G1503">
            <v>4</v>
          </cell>
        </row>
        <row r="1504">
          <cell r="D1504">
            <v>36446</v>
          </cell>
          <cell r="E1504">
            <v>1.500327</v>
          </cell>
          <cell r="F1504" t="str">
            <v>Quarta-Feira</v>
          </cell>
          <cell r="G1504">
            <v>3</v>
          </cell>
        </row>
        <row r="1505">
          <cell r="D1505">
            <v>36445</v>
          </cell>
          <cell r="E1505">
            <v>1.5000789999999999</v>
          </cell>
          <cell r="F1505" t="str">
            <v>Terça-Feira</v>
          </cell>
          <cell r="G1505">
            <v>2</v>
          </cell>
        </row>
        <row r="1506">
          <cell r="D1506">
            <v>36444</v>
          </cell>
          <cell r="E1506">
            <v>1.4998309999999999</v>
          </cell>
          <cell r="F1506" t="str">
            <v>Segunda-Feria</v>
          </cell>
          <cell r="G1506">
            <v>1</v>
          </cell>
        </row>
        <row r="1507">
          <cell r="D1507">
            <v>36443</v>
          </cell>
          <cell r="E1507">
            <v>1.4995830000000001</v>
          </cell>
          <cell r="F1507" t="str">
            <v>Domingo</v>
          </cell>
          <cell r="G1507">
            <v>7</v>
          </cell>
        </row>
        <row r="1508">
          <cell r="D1508">
            <v>36442</v>
          </cell>
          <cell r="E1508">
            <v>1.4993350000000001</v>
          </cell>
          <cell r="F1508" t="str">
            <v>Sábado</v>
          </cell>
          <cell r="G1508">
            <v>6</v>
          </cell>
        </row>
        <row r="1509">
          <cell r="D1509">
            <v>36441</v>
          </cell>
          <cell r="E1509">
            <v>1.4990870000000001</v>
          </cell>
          <cell r="F1509" t="str">
            <v>Sexta-feira</v>
          </cell>
          <cell r="G1509">
            <v>5</v>
          </cell>
        </row>
        <row r="1510">
          <cell r="D1510">
            <v>36440</v>
          </cell>
          <cell r="E1510">
            <v>1.498839</v>
          </cell>
          <cell r="F1510" t="str">
            <v>Quinta-feira</v>
          </cell>
          <cell r="G1510">
            <v>4</v>
          </cell>
        </row>
        <row r="1511">
          <cell r="D1511">
            <v>36439</v>
          </cell>
          <cell r="E1511">
            <v>1.498591</v>
          </cell>
          <cell r="F1511" t="str">
            <v>Quarta-Feira</v>
          </cell>
          <cell r="G1511">
            <v>3</v>
          </cell>
        </row>
        <row r="1512">
          <cell r="D1512">
            <v>36438</v>
          </cell>
          <cell r="E1512">
            <v>1.498343</v>
          </cell>
          <cell r="F1512" t="str">
            <v>Terça-Feira</v>
          </cell>
          <cell r="G1512">
            <v>2</v>
          </cell>
        </row>
        <row r="1513">
          <cell r="D1513">
            <v>36437</v>
          </cell>
          <cell r="E1513">
            <v>1.498095</v>
          </cell>
          <cell r="F1513" t="str">
            <v>Segunda-Feria</v>
          </cell>
          <cell r="G1513">
            <v>1</v>
          </cell>
        </row>
        <row r="1514">
          <cell r="D1514">
            <v>36436</v>
          </cell>
          <cell r="E1514">
            <v>1.4978469999999999</v>
          </cell>
          <cell r="F1514" t="str">
            <v>Domingo</v>
          </cell>
          <cell r="G1514">
            <v>7</v>
          </cell>
        </row>
        <row r="1515">
          <cell r="D1515">
            <v>36435</v>
          </cell>
          <cell r="E1515">
            <v>1.4975989999999999</v>
          </cell>
          <cell r="F1515" t="str">
            <v>Sábado</v>
          </cell>
          <cell r="G1515">
            <v>6</v>
          </cell>
        </row>
        <row r="1516">
          <cell r="D1516">
            <v>36434</v>
          </cell>
          <cell r="E1516">
            <v>1.4973510000000001</v>
          </cell>
          <cell r="F1516" t="str">
            <v>Sexta-feira</v>
          </cell>
          <cell r="G1516">
            <v>5</v>
          </cell>
        </row>
        <row r="1517">
          <cell r="D1517">
            <v>36433</v>
          </cell>
          <cell r="E1517">
            <v>1.497047</v>
          </cell>
          <cell r="F1517" t="str">
            <v>Quinta-feira</v>
          </cell>
          <cell r="G1517">
            <v>4</v>
          </cell>
        </row>
        <row r="1518">
          <cell r="D1518">
            <v>36432</v>
          </cell>
          <cell r="E1518">
            <v>1.4967429999999999</v>
          </cell>
          <cell r="F1518" t="str">
            <v>Quarta-Feira</v>
          </cell>
          <cell r="G1518">
            <v>3</v>
          </cell>
        </row>
        <row r="1519">
          <cell r="D1519">
            <v>36431</v>
          </cell>
          <cell r="E1519">
            <v>1.4964390000000001</v>
          </cell>
          <cell r="F1519" t="str">
            <v>Terça-Feira</v>
          </cell>
          <cell r="G1519">
            <v>2</v>
          </cell>
        </row>
        <row r="1520">
          <cell r="D1520">
            <v>36430</v>
          </cell>
          <cell r="E1520">
            <v>1.496135</v>
          </cell>
          <cell r="F1520" t="str">
            <v>Segunda-Feria</v>
          </cell>
          <cell r="G1520">
            <v>1</v>
          </cell>
        </row>
        <row r="1521">
          <cell r="D1521">
            <v>36429</v>
          </cell>
          <cell r="E1521">
            <v>1.4958309999999999</v>
          </cell>
          <cell r="F1521" t="str">
            <v>Domingo</v>
          </cell>
          <cell r="G1521">
            <v>7</v>
          </cell>
        </row>
        <row r="1522">
          <cell r="D1522">
            <v>36428</v>
          </cell>
          <cell r="E1522">
            <v>1.4955270000000001</v>
          </cell>
          <cell r="F1522" t="str">
            <v>Sábado</v>
          </cell>
          <cell r="G1522">
            <v>6</v>
          </cell>
        </row>
        <row r="1523">
          <cell r="D1523">
            <v>36427</v>
          </cell>
          <cell r="E1523">
            <v>1.495223</v>
          </cell>
          <cell r="F1523" t="str">
            <v>Sexta-feira</v>
          </cell>
          <cell r="G1523">
            <v>5</v>
          </cell>
        </row>
        <row r="1524">
          <cell r="D1524">
            <v>36426</v>
          </cell>
          <cell r="E1524">
            <v>1.4949190000000001</v>
          </cell>
          <cell r="F1524" t="str">
            <v>Quinta-feira</v>
          </cell>
          <cell r="G1524">
            <v>4</v>
          </cell>
        </row>
        <row r="1525">
          <cell r="D1525">
            <v>36425</v>
          </cell>
          <cell r="E1525">
            <v>1.494615</v>
          </cell>
          <cell r="F1525" t="str">
            <v>Quarta-Feira</v>
          </cell>
          <cell r="G1525">
            <v>3</v>
          </cell>
        </row>
        <row r="1526">
          <cell r="D1526">
            <v>36424</v>
          </cell>
          <cell r="E1526">
            <v>1.4943109999999999</v>
          </cell>
          <cell r="F1526" t="str">
            <v>Terça-Feira</v>
          </cell>
          <cell r="G1526">
            <v>2</v>
          </cell>
        </row>
        <row r="1527">
          <cell r="D1527">
            <v>36423</v>
          </cell>
          <cell r="E1527">
            <v>1.4940070000000001</v>
          </cell>
          <cell r="F1527" t="str">
            <v>Segunda-Feria</v>
          </cell>
          <cell r="G1527">
            <v>1</v>
          </cell>
        </row>
        <row r="1528">
          <cell r="D1528">
            <v>36422</v>
          </cell>
          <cell r="E1528">
            <v>1.493703</v>
          </cell>
          <cell r="F1528" t="str">
            <v>Domingo</v>
          </cell>
          <cell r="G1528">
            <v>7</v>
          </cell>
        </row>
        <row r="1529">
          <cell r="D1529">
            <v>36421</v>
          </cell>
          <cell r="E1529">
            <v>1.4933989999999999</v>
          </cell>
          <cell r="F1529" t="str">
            <v>Sábado</v>
          </cell>
          <cell r="G1529">
            <v>6</v>
          </cell>
        </row>
        <row r="1530">
          <cell r="D1530">
            <v>36420</v>
          </cell>
          <cell r="E1530">
            <v>1.4930950000000001</v>
          </cell>
          <cell r="F1530" t="str">
            <v>Sexta-feira</v>
          </cell>
          <cell r="G1530">
            <v>5</v>
          </cell>
        </row>
        <row r="1531">
          <cell r="D1531">
            <v>36419</v>
          </cell>
          <cell r="E1531">
            <v>1.492791</v>
          </cell>
          <cell r="F1531" t="str">
            <v>Quinta-feira</v>
          </cell>
          <cell r="G1531">
            <v>4</v>
          </cell>
        </row>
        <row r="1532">
          <cell r="D1532">
            <v>36418</v>
          </cell>
          <cell r="E1532">
            <v>1.492488</v>
          </cell>
          <cell r="F1532" t="str">
            <v>Quarta-Feira</v>
          </cell>
          <cell r="G1532">
            <v>3</v>
          </cell>
        </row>
        <row r="1533">
          <cell r="D1533">
            <v>36417</v>
          </cell>
          <cell r="E1533">
            <v>1.4921850000000001</v>
          </cell>
          <cell r="F1533" t="str">
            <v>Terça-Feira</v>
          </cell>
          <cell r="G1533">
            <v>2</v>
          </cell>
        </row>
        <row r="1534">
          <cell r="D1534">
            <v>36416</v>
          </cell>
          <cell r="E1534">
            <v>1.4918819999999999</v>
          </cell>
          <cell r="F1534" t="str">
            <v>Segunda-Feria</v>
          </cell>
          <cell r="G1534">
            <v>1</v>
          </cell>
        </row>
        <row r="1535">
          <cell r="D1535">
            <v>36415</v>
          </cell>
          <cell r="E1535">
            <v>1.491579</v>
          </cell>
          <cell r="F1535" t="str">
            <v>Domingo</v>
          </cell>
          <cell r="G1535">
            <v>7</v>
          </cell>
        </row>
        <row r="1536">
          <cell r="D1536">
            <v>36414</v>
          </cell>
          <cell r="E1536">
            <v>1.491276</v>
          </cell>
          <cell r="F1536" t="str">
            <v>Sábado</v>
          </cell>
          <cell r="G1536">
            <v>6</v>
          </cell>
        </row>
        <row r="1537">
          <cell r="D1537">
            <v>36413</v>
          </cell>
          <cell r="E1537">
            <v>1.4909730000000001</v>
          </cell>
          <cell r="F1537" t="str">
            <v>Sexta-feira</v>
          </cell>
          <cell r="G1537">
            <v>5</v>
          </cell>
        </row>
        <row r="1538">
          <cell r="D1538">
            <v>36412</v>
          </cell>
          <cell r="E1538">
            <v>1.4906699999999999</v>
          </cell>
          <cell r="F1538" t="str">
            <v>Quinta-feira</v>
          </cell>
          <cell r="G1538">
            <v>4</v>
          </cell>
        </row>
        <row r="1539">
          <cell r="D1539">
            <v>36411</v>
          </cell>
          <cell r="E1539">
            <v>1.490367</v>
          </cell>
          <cell r="F1539" t="str">
            <v>Quarta-Feira</v>
          </cell>
          <cell r="G1539">
            <v>3</v>
          </cell>
        </row>
        <row r="1540">
          <cell r="D1540">
            <v>36410</v>
          </cell>
          <cell r="E1540">
            <v>1.4900640000000001</v>
          </cell>
          <cell r="F1540" t="str">
            <v>Terça-Feira</v>
          </cell>
          <cell r="G1540">
            <v>2</v>
          </cell>
        </row>
        <row r="1541">
          <cell r="D1541">
            <v>36409</v>
          </cell>
          <cell r="E1541">
            <v>1.4897609999999999</v>
          </cell>
          <cell r="F1541" t="str">
            <v>Segunda-Feria</v>
          </cell>
          <cell r="G1541">
            <v>1</v>
          </cell>
        </row>
        <row r="1542">
          <cell r="D1542">
            <v>36408</v>
          </cell>
          <cell r="E1542">
            <v>1.4894579999999999</v>
          </cell>
          <cell r="F1542" t="str">
            <v>Domingo</v>
          </cell>
          <cell r="G1542">
            <v>7</v>
          </cell>
        </row>
        <row r="1543">
          <cell r="D1543">
            <v>36407</v>
          </cell>
          <cell r="E1543">
            <v>1.489155</v>
          </cell>
          <cell r="F1543" t="str">
            <v>Sábado</v>
          </cell>
          <cell r="G1543">
            <v>6</v>
          </cell>
        </row>
        <row r="1544">
          <cell r="D1544">
            <v>36406</v>
          </cell>
          <cell r="E1544">
            <v>1.4888520000000001</v>
          </cell>
          <cell r="F1544" t="str">
            <v>Sexta-feira</v>
          </cell>
          <cell r="G1544">
            <v>5</v>
          </cell>
        </row>
        <row r="1545">
          <cell r="D1545">
            <v>36405</v>
          </cell>
          <cell r="E1545">
            <v>1.4885489999999999</v>
          </cell>
          <cell r="F1545" t="str">
            <v>Quinta-feira</v>
          </cell>
          <cell r="G1545">
            <v>4</v>
          </cell>
        </row>
        <row r="1546">
          <cell r="D1546">
            <v>36404</v>
          </cell>
          <cell r="E1546">
            <v>1.488246</v>
          </cell>
          <cell r="F1546" t="str">
            <v>Quarta-Feira</v>
          </cell>
          <cell r="G1546">
            <v>3</v>
          </cell>
        </row>
        <row r="1547">
          <cell r="D1547">
            <v>36403</v>
          </cell>
          <cell r="E1547">
            <v>1.487943</v>
          </cell>
          <cell r="F1547" t="str">
            <v>Terça-Feira</v>
          </cell>
          <cell r="G1547">
            <v>2</v>
          </cell>
        </row>
        <row r="1548">
          <cell r="D1548">
            <v>36402</v>
          </cell>
          <cell r="E1548">
            <v>1.4876400000000001</v>
          </cell>
          <cell r="F1548" t="str">
            <v>Segunda-Feria</v>
          </cell>
          <cell r="G1548">
            <v>1</v>
          </cell>
        </row>
        <row r="1549">
          <cell r="D1549">
            <v>36401</v>
          </cell>
          <cell r="E1549">
            <v>1.487338</v>
          </cell>
          <cell r="F1549" t="str">
            <v>Domingo</v>
          </cell>
          <cell r="G1549">
            <v>7</v>
          </cell>
        </row>
        <row r="1550">
          <cell r="D1550">
            <v>36400</v>
          </cell>
          <cell r="E1550">
            <v>1.487036</v>
          </cell>
          <cell r="F1550" t="str">
            <v>Sábado</v>
          </cell>
          <cell r="G1550">
            <v>6</v>
          </cell>
        </row>
        <row r="1551">
          <cell r="D1551">
            <v>36399</v>
          </cell>
          <cell r="E1551">
            <v>1.486734</v>
          </cell>
          <cell r="F1551" t="str">
            <v>Sexta-feira</v>
          </cell>
          <cell r="G1551">
            <v>5</v>
          </cell>
        </row>
        <row r="1552">
          <cell r="D1552">
            <v>36398</v>
          </cell>
          <cell r="E1552">
            <v>1.486432</v>
          </cell>
          <cell r="F1552" t="str">
            <v>Quinta-feira</v>
          </cell>
          <cell r="G1552">
            <v>4</v>
          </cell>
        </row>
        <row r="1553">
          <cell r="D1553">
            <v>36397</v>
          </cell>
          <cell r="E1553">
            <v>1.48613</v>
          </cell>
          <cell r="F1553" t="str">
            <v>Quarta-Feira</v>
          </cell>
          <cell r="G1553">
            <v>3</v>
          </cell>
        </row>
        <row r="1554">
          <cell r="D1554">
            <v>36396</v>
          </cell>
          <cell r="E1554">
            <v>1.4858279999999999</v>
          </cell>
          <cell r="F1554" t="str">
            <v>Terça-Feira</v>
          </cell>
          <cell r="G1554">
            <v>2</v>
          </cell>
        </row>
        <row r="1555">
          <cell r="D1555">
            <v>36395</v>
          </cell>
          <cell r="E1555">
            <v>1.4855259999999999</v>
          </cell>
          <cell r="F1555" t="str">
            <v>Segunda-Feria</v>
          </cell>
          <cell r="G1555">
            <v>1</v>
          </cell>
        </row>
        <row r="1556">
          <cell r="D1556">
            <v>36394</v>
          </cell>
          <cell r="E1556">
            <v>1.4852240000000001</v>
          </cell>
          <cell r="F1556" t="str">
            <v>Domingo</v>
          </cell>
          <cell r="G1556">
            <v>7</v>
          </cell>
        </row>
        <row r="1557">
          <cell r="D1557">
            <v>36393</v>
          </cell>
          <cell r="E1557">
            <v>1.4849220000000001</v>
          </cell>
          <cell r="F1557" t="str">
            <v>Sábado</v>
          </cell>
          <cell r="G1557">
            <v>6</v>
          </cell>
        </row>
        <row r="1558">
          <cell r="D1558">
            <v>36392</v>
          </cell>
          <cell r="E1558">
            <v>1.4846200000000001</v>
          </cell>
          <cell r="F1558" t="str">
            <v>Sexta-feira</v>
          </cell>
          <cell r="G1558">
            <v>5</v>
          </cell>
        </row>
        <row r="1559">
          <cell r="D1559">
            <v>36391</v>
          </cell>
          <cell r="E1559">
            <v>1.484318</v>
          </cell>
          <cell r="F1559" t="str">
            <v>Quinta-feira</v>
          </cell>
          <cell r="G1559">
            <v>4</v>
          </cell>
        </row>
        <row r="1560">
          <cell r="D1560">
            <v>36390</v>
          </cell>
          <cell r="E1560">
            <v>1.484016</v>
          </cell>
          <cell r="F1560" t="str">
            <v>Quarta-Feira</v>
          </cell>
          <cell r="G1560">
            <v>3</v>
          </cell>
        </row>
        <row r="1561">
          <cell r="D1561">
            <v>36389</v>
          </cell>
          <cell r="E1561">
            <v>1.483714</v>
          </cell>
          <cell r="F1561" t="str">
            <v>Terça-Feira</v>
          </cell>
          <cell r="G1561">
            <v>2</v>
          </cell>
        </row>
        <row r="1562">
          <cell r="D1562">
            <v>36388</v>
          </cell>
          <cell r="E1562">
            <v>1.483412</v>
          </cell>
          <cell r="F1562" t="str">
            <v>Segunda-Feria</v>
          </cell>
          <cell r="G1562">
            <v>1</v>
          </cell>
        </row>
        <row r="1563">
          <cell r="D1563">
            <v>36387</v>
          </cell>
          <cell r="E1563">
            <v>1.4831099999999999</v>
          </cell>
          <cell r="F1563" t="str">
            <v>Domingo</v>
          </cell>
          <cell r="G1563">
            <v>7</v>
          </cell>
        </row>
        <row r="1564">
          <cell r="D1564">
            <v>36386</v>
          </cell>
          <cell r="E1564">
            <v>1.4828079999999999</v>
          </cell>
          <cell r="F1564" t="str">
            <v>Sábado</v>
          </cell>
          <cell r="G1564">
            <v>6</v>
          </cell>
        </row>
        <row r="1565">
          <cell r="D1565">
            <v>36385</v>
          </cell>
          <cell r="E1565">
            <v>1.482507</v>
          </cell>
          <cell r="F1565" t="str">
            <v>Sexta-feira</v>
          </cell>
          <cell r="G1565">
            <v>5</v>
          </cell>
        </row>
        <row r="1566">
          <cell r="D1566">
            <v>36384</v>
          </cell>
          <cell r="E1566">
            <v>1.4822059999999999</v>
          </cell>
          <cell r="F1566" t="str">
            <v>Quinta-feira</v>
          </cell>
          <cell r="G1566">
            <v>4</v>
          </cell>
        </row>
        <row r="1567">
          <cell r="D1567">
            <v>36383</v>
          </cell>
          <cell r="E1567">
            <v>1.481905</v>
          </cell>
          <cell r="F1567" t="str">
            <v>Quarta-Feira</v>
          </cell>
          <cell r="G1567">
            <v>3</v>
          </cell>
        </row>
        <row r="1568">
          <cell r="D1568">
            <v>36382</v>
          </cell>
          <cell r="E1568">
            <v>1.4816039999999999</v>
          </cell>
          <cell r="F1568" t="str">
            <v>Terça-Feira</v>
          </cell>
          <cell r="G1568">
            <v>2</v>
          </cell>
        </row>
        <row r="1569">
          <cell r="D1569">
            <v>36381</v>
          </cell>
          <cell r="E1569">
            <v>1.481303</v>
          </cell>
          <cell r="F1569" t="str">
            <v>Segunda-Feria</v>
          </cell>
          <cell r="G1569">
            <v>1</v>
          </cell>
        </row>
        <row r="1570">
          <cell r="D1570">
            <v>36380</v>
          </cell>
          <cell r="E1570">
            <v>1.4810019999999999</v>
          </cell>
          <cell r="F1570" t="str">
            <v>Domingo</v>
          </cell>
          <cell r="G1570">
            <v>7</v>
          </cell>
        </row>
        <row r="1571">
          <cell r="D1571">
            <v>36379</v>
          </cell>
          <cell r="E1571">
            <v>1.480701</v>
          </cell>
          <cell r="F1571" t="str">
            <v>Sábado</v>
          </cell>
          <cell r="G1571">
            <v>6</v>
          </cell>
        </row>
        <row r="1572">
          <cell r="D1572">
            <v>36378</v>
          </cell>
          <cell r="E1572">
            <v>1.4803999999999999</v>
          </cell>
          <cell r="F1572" t="str">
            <v>Sexta-feira</v>
          </cell>
          <cell r="G1572">
            <v>5</v>
          </cell>
        </row>
        <row r="1573">
          <cell r="D1573">
            <v>36377</v>
          </cell>
          <cell r="E1573">
            <v>1.4800990000000001</v>
          </cell>
          <cell r="F1573" t="str">
            <v>Quinta-feira</v>
          </cell>
          <cell r="G1573">
            <v>4</v>
          </cell>
        </row>
        <row r="1574">
          <cell r="D1574">
            <v>36376</v>
          </cell>
          <cell r="E1574">
            <v>1.4797979999999999</v>
          </cell>
          <cell r="F1574" t="str">
            <v>Quarta-Feira</v>
          </cell>
          <cell r="G1574">
            <v>3</v>
          </cell>
        </row>
        <row r="1575">
          <cell r="D1575">
            <v>36375</v>
          </cell>
          <cell r="E1575">
            <v>1.4794970000000001</v>
          </cell>
          <cell r="F1575" t="str">
            <v>Terça-Feira</v>
          </cell>
          <cell r="G1575">
            <v>2</v>
          </cell>
        </row>
        <row r="1576">
          <cell r="D1576">
            <v>36374</v>
          </cell>
          <cell r="E1576">
            <v>1.479196</v>
          </cell>
          <cell r="F1576" t="str">
            <v>Segunda-Feria</v>
          </cell>
          <cell r="G1576">
            <v>1</v>
          </cell>
        </row>
        <row r="1577">
          <cell r="D1577">
            <v>36373</v>
          </cell>
          <cell r="E1577">
            <v>1.4788950000000001</v>
          </cell>
          <cell r="F1577" t="str">
            <v>Domingo</v>
          </cell>
          <cell r="G1577">
            <v>7</v>
          </cell>
        </row>
        <row r="1578">
          <cell r="D1578">
            <v>36372</v>
          </cell>
          <cell r="E1578">
            <v>1.478594</v>
          </cell>
          <cell r="F1578" t="str">
            <v>Sábado</v>
          </cell>
          <cell r="G1578">
            <v>6</v>
          </cell>
        </row>
        <row r="1579">
          <cell r="D1579">
            <v>36371</v>
          </cell>
          <cell r="E1579">
            <v>1.4782930000000001</v>
          </cell>
          <cell r="F1579" t="str">
            <v>Sexta-feira</v>
          </cell>
          <cell r="G1579">
            <v>5</v>
          </cell>
        </row>
        <row r="1580">
          <cell r="D1580">
            <v>36370</v>
          </cell>
          <cell r="E1580">
            <v>1.477992</v>
          </cell>
          <cell r="F1580" t="str">
            <v>Quinta-feira</v>
          </cell>
          <cell r="G1580">
            <v>4</v>
          </cell>
        </row>
        <row r="1581">
          <cell r="D1581">
            <v>36369</v>
          </cell>
          <cell r="E1581">
            <v>1.477692</v>
          </cell>
          <cell r="F1581" t="str">
            <v>Quarta-Feira</v>
          </cell>
          <cell r="G1581">
            <v>3</v>
          </cell>
        </row>
        <row r="1582">
          <cell r="D1582">
            <v>36368</v>
          </cell>
          <cell r="E1582">
            <v>1.477392</v>
          </cell>
          <cell r="F1582" t="str">
            <v>Terça-Feira</v>
          </cell>
          <cell r="G1582">
            <v>2</v>
          </cell>
        </row>
        <row r="1583">
          <cell r="D1583">
            <v>36367</v>
          </cell>
          <cell r="E1583">
            <v>1.4770920000000001</v>
          </cell>
          <cell r="F1583" t="str">
            <v>Segunda-Feria</v>
          </cell>
          <cell r="G1583">
            <v>1</v>
          </cell>
        </row>
        <row r="1584">
          <cell r="D1584">
            <v>36366</v>
          </cell>
          <cell r="E1584">
            <v>1.4767920000000001</v>
          </cell>
          <cell r="F1584" t="str">
            <v>Domingo</v>
          </cell>
          <cell r="G1584">
            <v>7</v>
          </cell>
        </row>
        <row r="1585">
          <cell r="D1585">
            <v>36365</v>
          </cell>
          <cell r="E1585">
            <v>1.4764919999999999</v>
          </cell>
          <cell r="F1585" t="str">
            <v>Sábado</v>
          </cell>
          <cell r="G1585">
            <v>6</v>
          </cell>
        </row>
        <row r="1586">
          <cell r="D1586">
            <v>36364</v>
          </cell>
          <cell r="E1586">
            <v>1.4761919999999999</v>
          </cell>
          <cell r="F1586" t="str">
            <v>Sexta-feira</v>
          </cell>
          <cell r="G1586">
            <v>5</v>
          </cell>
        </row>
        <row r="1587">
          <cell r="D1587">
            <v>36363</v>
          </cell>
          <cell r="E1587">
            <v>1.475892</v>
          </cell>
          <cell r="F1587" t="str">
            <v>Quinta-feira</v>
          </cell>
          <cell r="G1587">
            <v>4</v>
          </cell>
        </row>
        <row r="1588">
          <cell r="D1588">
            <v>36362</v>
          </cell>
          <cell r="E1588">
            <v>1.475592</v>
          </cell>
          <cell r="F1588" t="str">
            <v>Quarta-Feira</v>
          </cell>
          <cell r="G1588">
            <v>3</v>
          </cell>
        </row>
        <row r="1589">
          <cell r="D1589">
            <v>36361</v>
          </cell>
          <cell r="E1589">
            <v>1.475292</v>
          </cell>
          <cell r="F1589" t="str">
            <v>Terça-Feira</v>
          </cell>
          <cell r="G1589">
            <v>2</v>
          </cell>
        </row>
        <row r="1590">
          <cell r="D1590">
            <v>36360</v>
          </cell>
          <cell r="E1590">
            <v>1.4749920000000001</v>
          </cell>
          <cell r="F1590" t="str">
            <v>Segunda-Feria</v>
          </cell>
          <cell r="G1590">
            <v>1</v>
          </cell>
        </row>
        <row r="1591">
          <cell r="D1591">
            <v>36359</v>
          </cell>
          <cell r="E1591">
            <v>1.4746919999999999</v>
          </cell>
          <cell r="F1591" t="str">
            <v>Domingo</v>
          </cell>
          <cell r="G1591">
            <v>7</v>
          </cell>
        </row>
        <row r="1592">
          <cell r="D1592">
            <v>36358</v>
          </cell>
          <cell r="E1592">
            <v>1.4743919999999999</v>
          </cell>
          <cell r="F1592" t="str">
            <v>Sábado</v>
          </cell>
          <cell r="G1592">
            <v>6</v>
          </cell>
        </row>
        <row r="1593">
          <cell r="D1593">
            <v>36357</v>
          </cell>
          <cell r="E1593">
            <v>1.474092</v>
          </cell>
          <cell r="F1593" t="str">
            <v>Sexta-feira</v>
          </cell>
          <cell r="G1593">
            <v>5</v>
          </cell>
        </row>
        <row r="1594">
          <cell r="D1594">
            <v>36356</v>
          </cell>
          <cell r="E1594">
            <v>1.473792</v>
          </cell>
          <cell r="F1594" t="str">
            <v>Quinta-feira</v>
          </cell>
          <cell r="G1594">
            <v>4</v>
          </cell>
        </row>
        <row r="1595">
          <cell r="D1595">
            <v>36355</v>
          </cell>
          <cell r="E1595">
            <v>1.473492</v>
          </cell>
          <cell r="F1595" t="str">
            <v>Quarta-Feira</v>
          </cell>
          <cell r="G1595">
            <v>3</v>
          </cell>
        </row>
        <row r="1596">
          <cell r="D1596">
            <v>36354</v>
          </cell>
          <cell r="E1596">
            <v>1.4731920000000001</v>
          </cell>
          <cell r="F1596" t="str">
            <v>Terça-Feira</v>
          </cell>
          <cell r="G1596">
            <v>2</v>
          </cell>
        </row>
        <row r="1597">
          <cell r="D1597">
            <v>36353</v>
          </cell>
          <cell r="E1597">
            <v>1.4728920000000001</v>
          </cell>
          <cell r="F1597" t="str">
            <v>Segunda-Feria</v>
          </cell>
          <cell r="G1597">
            <v>1</v>
          </cell>
        </row>
        <row r="1598">
          <cell r="D1598">
            <v>36352</v>
          </cell>
          <cell r="E1598">
            <v>1.472593</v>
          </cell>
          <cell r="F1598" t="str">
            <v>Domingo</v>
          </cell>
          <cell r="G1598">
            <v>7</v>
          </cell>
        </row>
        <row r="1599">
          <cell r="D1599">
            <v>36351</v>
          </cell>
          <cell r="E1599">
            <v>1.472294</v>
          </cell>
          <cell r="F1599" t="str">
            <v>Sábado</v>
          </cell>
          <cell r="G1599">
            <v>6</v>
          </cell>
        </row>
        <row r="1600">
          <cell r="D1600">
            <v>36350</v>
          </cell>
          <cell r="E1600">
            <v>1.4719949999999999</v>
          </cell>
          <cell r="F1600" t="str">
            <v>Sexta-feira</v>
          </cell>
          <cell r="G1600">
            <v>5</v>
          </cell>
        </row>
        <row r="1601">
          <cell r="D1601">
            <v>36349</v>
          </cell>
          <cell r="E1601">
            <v>1.4716959999999999</v>
          </cell>
          <cell r="F1601" t="str">
            <v>Quinta-feira</v>
          </cell>
          <cell r="G1601">
            <v>4</v>
          </cell>
        </row>
        <row r="1602">
          <cell r="D1602">
            <v>36348</v>
          </cell>
          <cell r="E1602">
            <v>1.4713970000000001</v>
          </cell>
          <cell r="F1602" t="str">
            <v>Quarta-Feira</v>
          </cell>
          <cell r="G1602">
            <v>3</v>
          </cell>
        </row>
        <row r="1603">
          <cell r="D1603">
            <v>36347</v>
          </cell>
          <cell r="E1603">
            <v>1.471098</v>
          </cell>
          <cell r="F1603" t="str">
            <v>Terça-Feira</v>
          </cell>
          <cell r="G1603">
            <v>2</v>
          </cell>
        </row>
        <row r="1604">
          <cell r="D1604">
            <v>36346</v>
          </cell>
          <cell r="E1604">
            <v>1.470799</v>
          </cell>
          <cell r="F1604" t="str">
            <v>Segunda-Feria</v>
          </cell>
          <cell r="G1604">
            <v>1</v>
          </cell>
        </row>
        <row r="1605">
          <cell r="D1605">
            <v>36345</v>
          </cell>
          <cell r="E1605">
            <v>1.4704999999999999</v>
          </cell>
          <cell r="F1605" t="str">
            <v>Domingo</v>
          </cell>
          <cell r="G1605">
            <v>7</v>
          </cell>
        </row>
        <row r="1606">
          <cell r="D1606">
            <v>36344</v>
          </cell>
          <cell r="E1606">
            <v>1.4702010000000001</v>
          </cell>
          <cell r="F1606" t="str">
            <v>Sábado</v>
          </cell>
          <cell r="G1606">
            <v>6</v>
          </cell>
        </row>
        <row r="1607">
          <cell r="D1607">
            <v>36343</v>
          </cell>
          <cell r="E1607">
            <v>1.469902</v>
          </cell>
          <cell r="F1607" t="str">
            <v>Sexta-feira</v>
          </cell>
          <cell r="G1607">
            <v>5</v>
          </cell>
        </row>
        <row r="1608">
          <cell r="D1608">
            <v>36342</v>
          </cell>
          <cell r="E1608">
            <v>1.469603</v>
          </cell>
          <cell r="F1608" t="str">
            <v>Quinta-feira</v>
          </cell>
          <cell r="G1608">
            <v>4</v>
          </cell>
        </row>
        <row r="1609">
          <cell r="D1609">
            <v>36341</v>
          </cell>
          <cell r="E1609">
            <v>1.469325</v>
          </cell>
          <cell r="F1609" t="str">
            <v>Quarta-Feira</v>
          </cell>
          <cell r="G1609">
            <v>3</v>
          </cell>
        </row>
        <row r="1610">
          <cell r="D1610">
            <v>36340</v>
          </cell>
          <cell r="E1610">
            <v>1.469047</v>
          </cell>
          <cell r="F1610" t="str">
            <v>Terça-Feira</v>
          </cell>
          <cell r="G1610">
            <v>2</v>
          </cell>
        </row>
        <row r="1611">
          <cell r="D1611">
            <v>36339</v>
          </cell>
          <cell r="E1611">
            <v>1.468769</v>
          </cell>
          <cell r="F1611" t="str">
            <v>Segunda-Feria</v>
          </cell>
          <cell r="G1611">
            <v>1</v>
          </cell>
        </row>
        <row r="1612">
          <cell r="D1612">
            <v>36338</v>
          </cell>
          <cell r="E1612">
            <v>1.468491</v>
          </cell>
          <cell r="F1612" t="str">
            <v>Domingo</v>
          </cell>
          <cell r="G1612">
            <v>7</v>
          </cell>
        </row>
        <row r="1613">
          <cell r="D1613">
            <v>36337</v>
          </cell>
          <cell r="E1613">
            <v>1.468213</v>
          </cell>
          <cell r="F1613" t="str">
            <v>Sábado</v>
          </cell>
          <cell r="G1613">
            <v>6</v>
          </cell>
        </row>
        <row r="1614">
          <cell r="D1614">
            <v>36336</v>
          </cell>
          <cell r="E1614">
            <v>1.467935</v>
          </cell>
          <cell r="F1614" t="str">
            <v>Sexta-feira</v>
          </cell>
          <cell r="G1614">
            <v>5</v>
          </cell>
        </row>
        <row r="1615">
          <cell r="D1615">
            <v>36335</v>
          </cell>
          <cell r="E1615">
            <v>1.467657</v>
          </cell>
          <cell r="F1615" t="str">
            <v>Quinta-feira</v>
          </cell>
          <cell r="G1615">
            <v>4</v>
          </cell>
        </row>
        <row r="1616">
          <cell r="D1616">
            <v>36334</v>
          </cell>
          <cell r="E1616">
            <v>1.467379</v>
          </cell>
          <cell r="F1616" t="str">
            <v>Quarta-Feira</v>
          </cell>
          <cell r="G1616">
            <v>3</v>
          </cell>
        </row>
        <row r="1617">
          <cell r="D1617">
            <v>36333</v>
          </cell>
          <cell r="E1617">
            <v>1.467101</v>
          </cell>
          <cell r="F1617" t="str">
            <v>Terça-Feira</v>
          </cell>
          <cell r="G1617">
            <v>2</v>
          </cell>
        </row>
        <row r="1618">
          <cell r="D1618">
            <v>36332</v>
          </cell>
          <cell r="E1618">
            <v>1.466823</v>
          </cell>
          <cell r="F1618" t="str">
            <v>Segunda-Feria</v>
          </cell>
          <cell r="G1618">
            <v>1</v>
          </cell>
        </row>
        <row r="1619">
          <cell r="D1619">
            <v>36331</v>
          </cell>
          <cell r="E1619">
            <v>1.466545</v>
          </cell>
          <cell r="F1619" t="str">
            <v>Domingo</v>
          </cell>
          <cell r="G1619">
            <v>7</v>
          </cell>
        </row>
        <row r="1620">
          <cell r="D1620">
            <v>36330</v>
          </cell>
          <cell r="E1620">
            <v>1.466267</v>
          </cell>
          <cell r="F1620" t="str">
            <v>Sábado</v>
          </cell>
          <cell r="G1620">
            <v>6</v>
          </cell>
        </row>
        <row r="1621">
          <cell r="D1621">
            <v>36329</v>
          </cell>
          <cell r="E1621">
            <v>1.465989</v>
          </cell>
          <cell r="F1621" t="str">
            <v>Sexta-feira</v>
          </cell>
          <cell r="G1621">
            <v>5</v>
          </cell>
        </row>
        <row r="1622">
          <cell r="D1622">
            <v>36328</v>
          </cell>
          <cell r="E1622">
            <v>1.465711</v>
          </cell>
          <cell r="F1622" t="str">
            <v>Quinta-feira</v>
          </cell>
          <cell r="G1622">
            <v>4</v>
          </cell>
        </row>
        <row r="1623">
          <cell r="D1623">
            <v>36327</v>
          </cell>
          <cell r="E1623">
            <v>1.465433</v>
          </cell>
          <cell r="F1623" t="str">
            <v>Quarta-Feira</v>
          </cell>
          <cell r="G1623">
            <v>3</v>
          </cell>
        </row>
        <row r="1624">
          <cell r="D1624">
            <v>36326</v>
          </cell>
          <cell r="E1624">
            <v>1.465155</v>
          </cell>
          <cell r="F1624" t="str">
            <v>Terça-Feira</v>
          </cell>
          <cell r="G1624">
            <v>2</v>
          </cell>
        </row>
        <row r="1625">
          <cell r="D1625">
            <v>36325</v>
          </cell>
          <cell r="E1625">
            <v>1.4648779999999999</v>
          </cell>
          <cell r="F1625" t="str">
            <v>Segunda-Feria</v>
          </cell>
          <cell r="G1625">
            <v>1</v>
          </cell>
        </row>
        <row r="1626">
          <cell r="D1626">
            <v>36324</v>
          </cell>
          <cell r="E1626">
            <v>1.464601</v>
          </cell>
          <cell r="F1626" t="str">
            <v>Domingo</v>
          </cell>
          <cell r="G1626">
            <v>7</v>
          </cell>
        </row>
        <row r="1627">
          <cell r="D1627">
            <v>36323</v>
          </cell>
          <cell r="E1627">
            <v>1.464324</v>
          </cell>
          <cell r="F1627" t="str">
            <v>Sábado</v>
          </cell>
          <cell r="G1627">
            <v>6</v>
          </cell>
        </row>
        <row r="1628">
          <cell r="D1628">
            <v>36322</v>
          </cell>
          <cell r="E1628">
            <v>1.4640470000000001</v>
          </cell>
          <cell r="F1628" t="str">
            <v>Sexta-feira</v>
          </cell>
          <cell r="G1628">
            <v>5</v>
          </cell>
        </row>
        <row r="1629">
          <cell r="D1629">
            <v>36321</v>
          </cell>
          <cell r="E1629">
            <v>1.46377</v>
          </cell>
          <cell r="F1629" t="str">
            <v>Quinta-feira</v>
          </cell>
          <cell r="G1629">
            <v>4</v>
          </cell>
        </row>
        <row r="1630">
          <cell r="D1630">
            <v>36320</v>
          </cell>
          <cell r="E1630">
            <v>1.4634929999999999</v>
          </cell>
          <cell r="F1630" t="str">
            <v>Quarta-Feira</v>
          </cell>
          <cell r="G1630">
            <v>3</v>
          </cell>
        </row>
        <row r="1631">
          <cell r="D1631">
            <v>36319</v>
          </cell>
          <cell r="E1631">
            <v>1.4632160000000001</v>
          </cell>
          <cell r="F1631" t="str">
            <v>Terça-Feira</v>
          </cell>
          <cell r="G1631">
            <v>2</v>
          </cell>
        </row>
        <row r="1632">
          <cell r="D1632">
            <v>36318</v>
          </cell>
          <cell r="E1632">
            <v>1.462939</v>
          </cell>
          <cell r="F1632" t="str">
            <v>Segunda-Feria</v>
          </cell>
          <cell r="G1632">
            <v>1</v>
          </cell>
        </row>
        <row r="1633">
          <cell r="D1633">
            <v>36317</v>
          </cell>
          <cell r="E1633">
            <v>1.4626619999999999</v>
          </cell>
          <cell r="F1633" t="str">
            <v>Domingo</v>
          </cell>
          <cell r="G1633">
            <v>7</v>
          </cell>
        </row>
        <row r="1634">
          <cell r="D1634">
            <v>36316</v>
          </cell>
          <cell r="E1634">
            <v>1.462385</v>
          </cell>
          <cell r="F1634" t="str">
            <v>Sábado</v>
          </cell>
          <cell r="G1634">
            <v>6</v>
          </cell>
        </row>
        <row r="1635">
          <cell r="D1635">
            <v>36315</v>
          </cell>
          <cell r="E1635">
            <v>1.462108</v>
          </cell>
          <cell r="F1635" t="str">
            <v>Sexta-feira</v>
          </cell>
          <cell r="G1635">
            <v>5</v>
          </cell>
        </row>
        <row r="1636">
          <cell r="D1636">
            <v>36314</v>
          </cell>
          <cell r="E1636">
            <v>1.4618310000000001</v>
          </cell>
          <cell r="F1636" t="str">
            <v>Quinta-feira</v>
          </cell>
          <cell r="G1636">
            <v>4</v>
          </cell>
        </row>
        <row r="1637">
          <cell r="D1637">
            <v>36313</v>
          </cell>
          <cell r="E1637">
            <v>1.461554</v>
          </cell>
          <cell r="F1637" t="str">
            <v>Quarta-Feira</v>
          </cell>
          <cell r="G1637">
            <v>3</v>
          </cell>
        </row>
        <row r="1638">
          <cell r="D1638">
            <v>36312</v>
          </cell>
          <cell r="E1638">
            <v>1.4612769999999999</v>
          </cell>
          <cell r="F1638" t="str">
            <v>Terça-Feira</v>
          </cell>
          <cell r="G1638">
            <v>2</v>
          </cell>
        </row>
        <row r="1639">
          <cell r="D1639">
            <v>36311</v>
          </cell>
          <cell r="E1639">
            <v>1.4610000000000001</v>
          </cell>
          <cell r="F1639" t="str">
            <v>Segunda-Feria</v>
          </cell>
          <cell r="G1639">
            <v>1</v>
          </cell>
        </row>
        <row r="1640">
          <cell r="D1640">
            <v>36310</v>
          </cell>
          <cell r="E1640">
            <v>1.460723</v>
          </cell>
          <cell r="F1640" t="str">
            <v>Domingo</v>
          </cell>
          <cell r="G1640">
            <v>7</v>
          </cell>
        </row>
        <row r="1641">
          <cell r="D1641">
            <v>36309</v>
          </cell>
          <cell r="E1641">
            <v>1.4604459999999999</v>
          </cell>
          <cell r="F1641" t="str">
            <v>Sábado</v>
          </cell>
          <cell r="G1641">
            <v>6</v>
          </cell>
        </row>
        <row r="1642">
          <cell r="D1642">
            <v>36308</v>
          </cell>
          <cell r="E1642">
            <v>1.4601690000000001</v>
          </cell>
          <cell r="F1642" t="str">
            <v>Sexta-feira</v>
          </cell>
          <cell r="G1642">
            <v>5</v>
          </cell>
        </row>
        <row r="1643">
          <cell r="D1643">
            <v>36307</v>
          </cell>
          <cell r="E1643">
            <v>1.459892</v>
          </cell>
          <cell r="F1643" t="str">
            <v>Quinta-feira</v>
          </cell>
          <cell r="G1643">
            <v>4</v>
          </cell>
        </row>
        <row r="1644">
          <cell r="D1644">
            <v>36306</v>
          </cell>
          <cell r="E1644">
            <v>1.459616</v>
          </cell>
          <cell r="F1644" t="str">
            <v>Quarta-Feira</v>
          </cell>
          <cell r="G1644">
            <v>3</v>
          </cell>
        </row>
        <row r="1645">
          <cell r="D1645">
            <v>36305</v>
          </cell>
          <cell r="E1645">
            <v>1.4593400000000001</v>
          </cell>
          <cell r="F1645" t="str">
            <v>Terça-Feira</v>
          </cell>
          <cell r="G1645">
            <v>2</v>
          </cell>
        </row>
        <row r="1646">
          <cell r="D1646">
            <v>36304</v>
          </cell>
          <cell r="E1646">
            <v>1.4590639999999999</v>
          </cell>
          <cell r="F1646" t="str">
            <v>Segunda-Feria</v>
          </cell>
          <cell r="G1646">
            <v>1</v>
          </cell>
        </row>
        <row r="1647">
          <cell r="D1647">
            <v>36303</v>
          </cell>
          <cell r="E1647">
            <v>1.458788</v>
          </cell>
          <cell r="F1647" t="str">
            <v>Domingo</v>
          </cell>
          <cell r="G1647">
            <v>7</v>
          </cell>
        </row>
        <row r="1648">
          <cell r="D1648">
            <v>36302</v>
          </cell>
          <cell r="E1648">
            <v>1.458512</v>
          </cell>
          <cell r="F1648" t="str">
            <v>Sábado</v>
          </cell>
          <cell r="G1648">
            <v>6</v>
          </cell>
        </row>
        <row r="1649">
          <cell r="D1649">
            <v>36301</v>
          </cell>
          <cell r="E1649">
            <v>1.4582360000000001</v>
          </cell>
          <cell r="F1649" t="str">
            <v>Sexta-feira</v>
          </cell>
          <cell r="G1649">
            <v>5</v>
          </cell>
        </row>
        <row r="1650">
          <cell r="D1650">
            <v>36300</v>
          </cell>
          <cell r="E1650">
            <v>1.4579599999999999</v>
          </cell>
          <cell r="F1650" t="str">
            <v>Quinta-feira</v>
          </cell>
          <cell r="G1650">
            <v>4</v>
          </cell>
        </row>
        <row r="1651">
          <cell r="D1651">
            <v>36299</v>
          </cell>
          <cell r="E1651">
            <v>1.457684</v>
          </cell>
          <cell r="F1651" t="str">
            <v>Quarta-Feira</v>
          </cell>
          <cell r="G1651">
            <v>3</v>
          </cell>
        </row>
        <row r="1652">
          <cell r="D1652">
            <v>36298</v>
          </cell>
          <cell r="E1652">
            <v>1.457408</v>
          </cell>
          <cell r="F1652" t="str">
            <v>Terça-Feira</v>
          </cell>
          <cell r="G1652">
            <v>2</v>
          </cell>
        </row>
        <row r="1653">
          <cell r="D1653">
            <v>36297</v>
          </cell>
          <cell r="E1653">
            <v>1.4571320000000001</v>
          </cell>
          <cell r="F1653" t="str">
            <v>Segunda-Feria</v>
          </cell>
          <cell r="G1653">
            <v>1</v>
          </cell>
        </row>
        <row r="1654">
          <cell r="D1654">
            <v>36296</v>
          </cell>
          <cell r="E1654">
            <v>1.4568559999999999</v>
          </cell>
          <cell r="F1654" t="str">
            <v>Domingo</v>
          </cell>
          <cell r="G1654">
            <v>7</v>
          </cell>
        </row>
        <row r="1655">
          <cell r="D1655">
            <v>36295</v>
          </cell>
          <cell r="E1655">
            <v>1.45658</v>
          </cell>
          <cell r="F1655" t="str">
            <v>Sábado</v>
          </cell>
          <cell r="G1655">
            <v>6</v>
          </cell>
        </row>
        <row r="1656">
          <cell r="D1656">
            <v>36294</v>
          </cell>
          <cell r="E1656">
            <v>1.456304</v>
          </cell>
          <cell r="F1656" t="str">
            <v>Sexta-feira</v>
          </cell>
          <cell r="G1656">
            <v>5</v>
          </cell>
        </row>
        <row r="1657">
          <cell r="D1657">
            <v>36293</v>
          </cell>
          <cell r="E1657">
            <v>1.4560280000000001</v>
          </cell>
          <cell r="F1657" t="str">
            <v>Quinta-feira</v>
          </cell>
          <cell r="G1657">
            <v>4</v>
          </cell>
        </row>
        <row r="1658">
          <cell r="D1658">
            <v>36292</v>
          </cell>
          <cell r="E1658">
            <v>1.4557519999999999</v>
          </cell>
          <cell r="F1658" t="str">
            <v>Quarta-Feira</v>
          </cell>
          <cell r="G1658">
            <v>3</v>
          </cell>
        </row>
        <row r="1659">
          <cell r="D1659">
            <v>36291</v>
          </cell>
          <cell r="E1659">
            <v>1.455476</v>
          </cell>
          <cell r="F1659" t="str">
            <v>Terça-Feira</v>
          </cell>
          <cell r="G1659">
            <v>2</v>
          </cell>
        </row>
        <row r="1660">
          <cell r="D1660">
            <v>36290</v>
          </cell>
          <cell r="E1660">
            <v>1.4552</v>
          </cell>
          <cell r="F1660" t="str">
            <v>Segunda-Feria</v>
          </cell>
          <cell r="G1660">
            <v>1</v>
          </cell>
        </row>
        <row r="1661">
          <cell r="D1661">
            <v>36289</v>
          </cell>
          <cell r="E1661">
            <v>1.4549240000000001</v>
          </cell>
          <cell r="F1661" t="str">
            <v>Domingo</v>
          </cell>
          <cell r="G1661">
            <v>7</v>
          </cell>
        </row>
        <row r="1662">
          <cell r="D1662">
            <v>36288</v>
          </cell>
          <cell r="E1662">
            <v>1.4546479999999999</v>
          </cell>
          <cell r="F1662" t="str">
            <v>Sábado</v>
          </cell>
          <cell r="G1662">
            <v>6</v>
          </cell>
        </row>
        <row r="1663">
          <cell r="D1663">
            <v>36287</v>
          </cell>
          <cell r="E1663">
            <v>1.4543729999999999</v>
          </cell>
          <cell r="F1663" t="str">
            <v>Sexta-feira</v>
          </cell>
          <cell r="G1663">
            <v>5</v>
          </cell>
        </row>
        <row r="1664">
          <cell r="D1664">
            <v>36286</v>
          </cell>
          <cell r="E1664">
            <v>1.4540979999999999</v>
          </cell>
          <cell r="F1664" t="str">
            <v>Quinta-feira</v>
          </cell>
          <cell r="G1664">
            <v>4</v>
          </cell>
        </row>
        <row r="1665">
          <cell r="D1665">
            <v>36285</v>
          </cell>
          <cell r="E1665">
            <v>1.4538230000000001</v>
          </cell>
          <cell r="F1665" t="str">
            <v>Quarta-Feira</v>
          </cell>
          <cell r="G1665">
            <v>3</v>
          </cell>
        </row>
        <row r="1666">
          <cell r="D1666">
            <v>36284</v>
          </cell>
          <cell r="E1666">
            <v>1.4535480000000001</v>
          </cell>
          <cell r="F1666" t="str">
            <v>Terça-Feira</v>
          </cell>
          <cell r="G1666">
            <v>2</v>
          </cell>
        </row>
        <row r="1667">
          <cell r="D1667">
            <v>36283</v>
          </cell>
          <cell r="E1667">
            <v>1.453273</v>
          </cell>
          <cell r="F1667" t="str">
            <v>Segunda-Feria</v>
          </cell>
          <cell r="G1667">
            <v>1</v>
          </cell>
        </row>
        <row r="1668">
          <cell r="D1668">
            <v>36282</v>
          </cell>
          <cell r="E1668">
            <v>1.452998</v>
          </cell>
          <cell r="F1668" t="str">
            <v>Domingo</v>
          </cell>
          <cell r="G1668">
            <v>7</v>
          </cell>
        </row>
        <row r="1669">
          <cell r="D1669">
            <v>36281</v>
          </cell>
          <cell r="E1669">
            <v>1.452723</v>
          </cell>
          <cell r="F1669" t="str">
            <v>Sábado</v>
          </cell>
          <cell r="G1669">
            <v>6</v>
          </cell>
        </row>
        <row r="1670">
          <cell r="D1670">
            <v>36280</v>
          </cell>
          <cell r="E1670">
            <v>1.452448</v>
          </cell>
          <cell r="F1670" t="str">
            <v>Sexta-feira</v>
          </cell>
          <cell r="G1670">
            <v>5</v>
          </cell>
        </row>
        <row r="1671">
          <cell r="D1671">
            <v>36279</v>
          </cell>
          <cell r="E1671">
            <v>1.4521729999999999</v>
          </cell>
          <cell r="F1671" t="str">
            <v>Quinta-feira</v>
          </cell>
          <cell r="G1671">
            <v>4</v>
          </cell>
        </row>
        <row r="1672">
          <cell r="D1672">
            <v>36278</v>
          </cell>
          <cell r="E1672">
            <v>1.4518979999999999</v>
          </cell>
          <cell r="F1672" t="str">
            <v>Quarta-Feira</v>
          </cell>
          <cell r="G1672">
            <v>3</v>
          </cell>
        </row>
        <row r="1673">
          <cell r="D1673">
            <v>36277</v>
          </cell>
          <cell r="E1673">
            <v>1.4516230000000001</v>
          </cell>
          <cell r="F1673" t="str">
            <v>Terça-Feira</v>
          </cell>
          <cell r="G1673">
            <v>2</v>
          </cell>
        </row>
        <row r="1674">
          <cell r="D1674">
            <v>36276</v>
          </cell>
          <cell r="E1674">
            <v>1.4513480000000001</v>
          </cell>
          <cell r="F1674" t="str">
            <v>Segunda-Feria</v>
          </cell>
          <cell r="G1674">
            <v>1</v>
          </cell>
        </row>
        <row r="1675">
          <cell r="D1675">
            <v>36275</v>
          </cell>
          <cell r="E1675">
            <v>1.4510730000000001</v>
          </cell>
          <cell r="F1675" t="str">
            <v>Domingo</v>
          </cell>
          <cell r="G1675">
            <v>7</v>
          </cell>
        </row>
        <row r="1676">
          <cell r="D1676">
            <v>36274</v>
          </cell>
          <cell r="E1676">
            <v>1.450798</v>
          </cell>
          <cell r="F1676" t="str">
            <v>Sábado</v>
          </cell>
          <cell r="G1676">
            <v>6</v>
          </cell>
        </row>
        <row r="1677">
          <cell r="D1677">
            <v>36273</v>
          </cell>
          <cell r="E1677">
            <v>1.450523</v>
          </cell>
          <cell r="F1677" t="str">
            <v>Sexta-feira</v>
          </cell>
          <cell r="G1677">
            <v>5</v>
          </cell>
        </row>
        <row r="1678">
          <cell r="D1678">
            <v>36272</v>
          </cell>
          <cell r="E1678">
            <v>1.450248</v>
          </cell>
          <cell r="F1678" t="str">
            <v>Quinta-feira</v>
          </cell>
          <cell r="G1678">
            <v>4</v>
          </cell>
        </row>
        <row r="1679">
          <cell r="D1679">
            <v>36271</v>
          </cell>
          <cell r="E1679">
            <v>1.449973</v>
          </cell>
          <cell r="F1679" t="str">
            <v>Quarta-Feira</v>
          </cell>
          <cell r="G1679">
            <v>3</v>
          </cell>
        </row>
        <row r="1680">
          <cell r="D1680">
            <v>36270</v>
          </cell>
          <cell r="E1680">
            <v>1.4496979999999999</v>
          </cell>
          <cell r="F1680" t="str">
            <v>Terça-Feira</v>
          </cell>
          <cell r="G1680">
            <v>2</v>
          </cell>
        </row>
        <row r="1681">
          <cell r="D1681">
            <v>36269</v>
          </cell>
          <cell r="E1681">
            <v>1.4494229999999999</v>
          </cell>
          <cell r="F1681" t="str">
            <v>Segunda-Feria</v>
          </cell>
          <cell r="G1681">
            <v>1</v>
          </cell>
        </row>
        <row r="1682">
          <cell r="D1682">
            <v>36268</v>
          </cell>
          <cell r="E1682">
            <v>1.4491480000000001</v>
          </cell>
          <cell r="F1682" t="str">
            <v>Domingo</v>
          </cell>
          <cell r="G1682">
            <v>7</v>
          </cell>
        </row>
        <row r="1683">
          <cell r="D1683">
            <v>36267</v>
          </cell>
          <cell r="E1683">
            <v>1.448874</v>
          </cell>
          <cell r="F1683" t="str">
            <v>Sábado</v>
          </cell>
          <cell r="G1683">
            <v>6</v>
          </cell>
        </row>
        <row r="1684">
          <cell r="D1684">
            <v>36266</v>
          </cell>
          <cell r="E1684">
            <v>1.4486000000000001</v>
          </cell>
          <cell r="F1684" t="str">
            <v>Sexta-feira</v>
          </cell>
          <cell r="G1684">
            <v>5</v>
          </cell>
        </row>
        <row r="1685">
          <cell r="D1685">
            <v>36265</v>
          </cell>
          <cell r="E1685">
            <v>1.448326</v>
          </cell>
          <cell r="F1685" t="str">
            <v>Quinta-feira</v>
          </cell>
          <cell r="G1685">
            <v>4</v>
          </cell>
        </row>
        <row r="1686">
          <cell r="D1686">
            <v>36264</v>
          </cell>
          <cell r="E1686">
            <v>1.4480519999999999</v>
          </cell>
          <cell r="F1686" t="str">
            <v>Quarta-Feira</v>
          </cell>
          <cell r="G1686">
            <v>3</v>
          </cell>
        </row>
        <row r="1687">
          <cell r="D1687">
            <v>36263</v>
          </cell>
          <cell r="E1687">
            <v>1.447778</v>
          </cell>
          <cell r="F1687" t="str">
            <v>Terça-Feira</v>
          </cell>
          <cell r="G1687">
            <v>2</v>
          </cell>
        </row>
        <row r="1688">
          <cell r="D1688">
            <v>36262</v>
          </cell>
          <cell r="E1688">
            <v>1.4475039999999999</v>
          </cell>
          <cell r="F1688" t="str">
            <v>Segunda-Feria</v>
          </cell>
          <cell r="G1688">
            <v>1</v>
          </cell>
        </row>
        <row r="1689">
          <cell r="D1689">
            <v>36261</v>
          </cell>
          <cell r="E1689">
            <v>1.44723</v>
          </cell>
          <cell r="F1689" t="str">
            <v>Domingo</v>
          </cell>
          <cell r="G1689">
            <v>7</v>
          </cell>
        </row>
        <row r="1690">
          <cell r="D1690">
            <v>36260</v>
          </cell>
          <cell r="E1690">
            <v>1.4469559999999999</v>
          </cell>
          <cell r="F1690" t="str">
            <v>Sábado</v>
          </cell>
          <cell r="G1690">
            <v>6</v>
          </cell>
        </row>
        <row r="1691">
          <cell r="D1691">
            <v>36259</v>
          </cell>
          <cell r="E1691">
            <v>1.446682</v>
          </cell>
          <cell r="F1691" t="str">
            <v>Sexta-feira</v>
          </cell>
          <cell r="G1691">
            <v>5</v>
          </cell>
        </row>
        <row r="1692">
          <cell r="D1692">
            <v>36258</v>
          </cell>
          <cell r="E1692">
            <v>1.4464079999999999</v>
          </cell>
          <cell r="F1692" t="str">
            <v>Quinta-feira</v>
          </cell>
          <cell r="G1692">
            <v>4</v>
          </cell>
        </row>
        <row r="1693">
          <cell r="D1693">
            <v>36257</v>
          </cell>
          <cell r="E1693">
            <v>1.446134</v>
          </cell>
          <cell r="F1693" t="str">
            <v>Quarta-Feira</v>
          </cell>
          <cell r="G1693">
            <v>3</v>
          </cell>
        </row>
        <row r="1694">
          <cell r="D1694">
            <v>36256</v>
          </cell>
          <cell r="E1694">
            <v>1.4458599999999999</v>
          </cell>
          <cell r="F1694" t="str">
            <v>Terça-Feira</v>
          </cell>
          <cell r="G1694">
            <v>2</v>
          </cell>
        </row>
        <row r="1695">
          <cell r="D1695">
            <v>36255</v>
          </cell>
          <cell r="E1695">
            <v>1.445586</v>
          </cell>
          <cell r="F1695" t="str">
            <v>Segunda-Feria</v>
          </cell>
          <cell r="G1695">
            <v>1</v>
          </cell>
        </row>
        <row r="1696">
          <cell r="D1696">
            <v>36254</v>
          </cell>
          <cell r="E1696">
            <v>1.4453119999999999</v>
          </cell>
          <cell r="F1696" t="str">
            <v>Domingo</v>
          </cell>
          <cell r="G1696">
            <v>7</v>
          </cell>
        </row>
        <row r="1697">
          <cell r="D1697">
            <v>36253</v>
          </cell>
          <cell r="E1697">
            <v>1.445038</v>
          </cell>
          <cell r="F1697" t="str">
            <v>Sábado</v>
          </cell>
          <cell r="G1697">
            <v>6</v>
          </cell>
        </row>
        <row r="1698">
          <cell r="D1698">
            <v>36252</v>
          </cell>
          <cell r="E1698">
            <v>1.4447639999999999</v>
          </cell>
          <cell r="F1698" t="str">
            <v>Sexta-feira</v>
          </cell>
          <cell r="G1698">
            <v>5</v>
          </cell>
        </row>
        <row r="1699">
          <cell r="D1699">
            <v>36251</v>
          </cell>
          <cell r="E1699">
            <v>1.4444900000000001</v>
          </cell>
          <cell r="F1699" t="str">
            <v>Quinta-feira</v>
          </cell>
          <cell r="G1699">
            <v>4</v>
          </cell>
        </row>
        <row r="1700">
          <cell r="D1700">
            <v>36250</v>
          </cell>
          <cell r="E1700">
            <v>1.4442390000000001</v>
          </cell>
          <cell r="F1700" t="str">
            <v>Quarta-Feira</v>
          </cell>
          <cell r="G1700">
            <v>3</v>
          </cell>
        </row>
        <row r="1701">
          <cell r="D1701">
            <v>36249</v>
          </cell>
          <cell r="E1701">
            <v>1.443988</v>
          </cell>
          <cell r="F1701" t="str">
            <v>Terça-Feira</v>
          </cell>
          <cell r="G1701">
            <v>2</v>
          </cell>
        </row>
        <row r="1702">
          <cell r="D1702">
            <v>36248</v>
          </cell>
          <cell r="E1702">
            <v>1.443737</v>
          </cell>
          <cell r="F1702" t="str">
            <v>Segunda-Feria</v>
          </cell>
          <cell r="G1702">
            <v>1</v>
          </cell>
        </row>
        <row r="1703">
          <cell r="D1703">
            <v>36247</v>
          </cell>
          <cell r="E1703">
            <v>1.443486</v>
          </cell>
          <cell r="F1703" t="str">
            <v>Domingo</v>
          </cell>
          <cell r="G1703">
            <v>7</v>
          </cell>
        </row>
        <row r="1704">
          <cell r="D1704">
            <v>36246</v>
          </cell>
          <cell r="E1704">
            <v>1.443235</v>
          </cell>
          <cell r="F1704" t="str">
            <v>Sábado</v>
          </cell>
          <cell r="G1704">
            <v>6</v>
          </cell>
        </row>
        <row r="1705">
          <cell r="D1705">
            <v>36245</v>
          </cell>
          <cell r="E1705">
            <v>1.442984</v>
          </cell>
          <cell r="F1705" t="str">
            <v>Sexta-feira</v>
          </cell>
          <cell r="G1705">
            <v>5</v>
          </cell>
        </row>
        <row r="1706">
          <cell r="D1706">
            <v>36244</v>
          </cell>
          <cell r="E1706">
            <v>1.442733</v>
          </cell>
          <cell r="F1706" t="str">
            <v>Quinta-feira</v>
          </cell>
          <cell r="G1706">
            <v>4</v>
          </cell>
        </row>
        <row r="1707">
          <cell r="D1707">
            <v>36243</v>
          </cell>
          <cell r="E1707">
            <v>1.442482</v>
          </cell>
          <cell r="F1707" t="str">
            <v>Quarta-Feira</v>
          </cell>
          <cell r="G1707">
            <v>3</v>
          </cell>
        </row>
        <row r="1708">
          <cell r="D1708">
            <v>36242</v>
          </cell>
          <cell r="E1708">
            <v>1.442231</v>
          </cell>
          <cell r="F1708" t="str">
            <v>Terça-Feira</v>
          </cell>
          <cell r="G1708">
            <v>2</v>
          </cell>
        </row>
        <row r="1709">
          <cell r="D1709">
            <v>36241</v>
          </cell>
          <cell r="E1709">
            <v>1.441981</v>
          </cell>
          <cell r="F1709" t="str">
            <v>Segunda-Feria</v>
          </cell>
          <cell r="G1709">
            <v>1</v>
          </cell>
        </row>
        <row r="1710">
          <cell r="D1710">
            <v>36240</v>
          </cell>
          <cell r="E1710">
            <v>1.4417310000000001</v>
          </cell>
          <cell r="F1710" t="str">
            <v>Domingo</v>
          </cell>
          <cell r="G1710">
            <v>7</v>
          </cell>
        </row>
        <row r="1711">
          <cell r="D1711">
            <v>36239</v>
          </cell>
          <cell r="E1711">
            <v>1.441481</v>
          </cell>
          <cell r="F1711" t="str">
            <v>Sábado</v>
          </cell>
          <cell r="G1711">
            <v>6</v>
          </cell>
        </row>
        <row r="1712">
          <cell r="D1712">
            <v>36238</v>
          </cell>
          <cell r="E1712">
            <v>1.4412309999999999</v>
          </cell>
          <cell r="F1712" t="str">
            <v>Sexta-feira</v>
          </cell>
          <cell r="G1712">
            <v>5</v>
          </cell>
        </row>
        <row r="1713">
          <cell r="D1713">
            <v>36237</v>
          </cell>
          <cell r="E1713">
            <v>1.4409810000000001</v>
          </cell>
          <cell r="F1713" t="str">
            <v>Quinta-feira</v>
          </cell>
          <cell r="G1713">
            <v>4</v>
          </cell>
        </row>
        <row r="1714">
          <cell r="D1714">
            <v>36236</v>
          </cell>
          <cell r="E1714">
            <v>1.440731</v>
          </cell>
          <cell r="F1714" t="str">
            <v>Quarta-Feira</v>
          </cell>
          <cell r="G1714">
            <v>3</v>
          </cell>
        </row>
        <row r="1715">
          <cell r="D1715">
            <v>36235</v>
          </cell>
          <cell r="E1715">
            <v>1.4404809999999999</v>
          </cell>
          <cell r="F1715" t="str">
            <v>Terça-Feira</v>
          </cell>
          <cell r="G1715">
            <v>2</v>
          </cell>
        </row>
        <row r="1716">
          <cell r="D1716">
            <v>36234</v>
          </cell>
          <cell r="E1716">
            <v>1.440231</v>
          </cell>
          <cell r="F1716" t="str">
            <v>Segunda-Feria</v>
          </cell>
          <cell r="G1716">
            <v>1</v>
          </cell>
        </row>
        <row r="1717">
          <cell r="D1717">
            <v>36233</v>
          </cell>
          <cell r="E1717">
            <v>1.439981</v>
          </cell>
          <cell r="F1717" t="str">
            <v>Domingo</v>
          </cell>
          <cell r="G1717">
            <v>7</v>
          </cell>
        </row>
        <row r="1718">
          <cell r="D1718">
            <v>36232</v>
          </cell>
          <cell r="E1718">
            <v>1.4397310000000001</v>
          </cell>
          <cell r="F1718" t="str">
            <v>Sábado</v>
          </cell>
          <cell r="G1718">
            <v>6</v>
          </cell>
        </row>
        <row r="1719">
          <cell r="D1719">
            <v>36231</v>
          </cell>
          <cell r="E1719">
            <v>1.439481</v>
          </cell>
          <cell r="F1719" t="str">
            <v>Sexta-feira</v>
          </cell>
          <cell r="G1719">
            <v>5</v>
          </cell>
        </row>
        <row r="1720">
          <cell r="D1720">
            <v>36230</v>
          </cell>
          <cell r="E1720">
            <v>1.4392309999999999</v>
          </cell>
          <cell r="F1720" t="str">
            <v>Quinta-feira</v>
          </cell>
          <cell r="G1720">
            <v>4</v>
          </cell>
        </row>
        <row r="1721">
          <cell r="D1721">
            <v>36229</v>
          </cell>
          <cell r="E1721">
            <v>1.4389810000000001</v>
          </cell>
          <cell r="F1721" t="str">
            <v>Quarta-Feira</v>
          </cell>
          <cell r="G1721">
            <v>3</v>
          </cell>
        </row>
        <row r="1722">
          <cell r="D1722">
            <v>36228</v>
          </cell>
          <cell r="E1722">
            <v>1.438731</v>
          </cell>
          <cell r="F1722" t="str">
            <v>Terça-Feira</v>
          </cell>
          <cell r="G1722">
            <v>2</v>
          </cell>
        </row>
        <row r="1723">
          <cell r="D1723">
            <v>36227</v>
          </cell>
          <cell r="E1723">
            <v>1.4384809999999999</v>
          </cell>
          <cell r="F1723" t="str">
            <v>Segunda-Feria</v>
          </cell>
          <cell r="G1723">
            <v>1</v>
          </cell>
        </row>
        <row r="1724">
          <cell r="D1724">
            <v>36226</v>
          </cell>
          <cell r="E1724">
            <v>1.438231</v>
          </cell>
          <cell r="F1724" t="str">
            <v>Domingo</v>
          </cell>
          <cell r="G1724">
            <v>7</v>
          </cell>
        </row>
        <row r="1725">
          <cell r="D1725">
            <v>36225</v>
          </cell>
          <cell r="E1725">
            <v>1.437981</v>
          </cell>
          <cell r="F1725" t="str">
            <v>Sábado</v>
          </cell>
          <cell r="G1725">
            <v>6</v>
          </cell>
        </row>
        <row r="1726">
          <cell r="D1726">
            <v>36224</v>
          </cell>
          <cell r="E1726">
            <v>1.4377310000000001</v>
          </cell>
          <cell r="F1726" t="str">
            <v>Sexta-feira</v>
          </cell>
          <cell r="G1726">
            <v>5</v>
          </cell>
        </row>
        <row r="1727">
          <cell r="D1727">
            <v>36223</v>
          </cell>
          <cell r="E1727">
            <v>1.437481</v>
          </cell>
          <cell r="F1727" t="str">
            <v>Quinta-feira</v>
          </cell>
          <cell r="G1727">
            <v>4</v>
          </cell>
        </row>
        <row r="1728">
          <cell r="D1728">
            <v>36222</v>
          </cell>
          <cell r="E1728">
            <v>1.4372309999999999</v>
          </cell>
          <cell r="F1728" t="str">
            <v>Quarta-Feira</v>
          </cell>
          <cell r="G1728">
            <v>3</v>
          </cell>
        </row>
        <row r="1729">
          <cell r="D1729">
            <v>36221</v>
          </cell>
          <cell r="E1729">
            <v>1.4369810000000001</v>
          </cell>
          <cell r="F1729" t="str">
            <v>Terça-Feira</v>
          </cell>
          <cell r="G1729">
            <v>2</v>
          </cell>
        </row>
        <row r="1730">
          <cell r="D1730">
            <v>36220</v>
          </cell>
          <cell r="E1730">
            <v>1.436731</v>
          </cell>
          <cell r="F1730" t="str">
            <v>Segunda-Feria</v>
          </cell>
          <cell r="G1730">
            <v>1</v>
          </cell>
        </row>
        <row r="1731">
          <cell r="D1731">
            <v>36219</v>
          </cell>
          <cell r="E1731">
            <v>1.4364809999999999</v>
          </cell>
          <cell r="F1731" t="str">
            <v>Domingo</v>
          </cell>
          <cell r="G1731">
            <v>7</v>
          </cell>
        </row>
        <row r="1732">
          <cell r="D1732">
            <v>36218</v>
          </cell>
          <cell r="E1732">
            <v>1.436232</v>
          </cell>
          <cell r="F1732" t="str">
            <v>Sábado</v>
          </cell>
          <cell r="G1732">
            <v>6</v>
          </cell>
        </row>
        <row r="1733">
          <cell r="D1733">
            <v>36217</v>
          </cell>
          <cell r="E1733">
            <v>1.435983</v>
          </cell>
          <cell r="F1733" t="str">
            <v>Sexta-feira</v>
          </cell>
          <cell r="G1733">
            <v>5</v>
          </cell>
        </row>
        <row r="1734">
          <cell r="D1734">
            <v>36216</v>
          </cell>
          <cell r="E1734">
            <v>1.4357340000000001</v>
          </cell>
          <cell r="F1734" t="str">
            <v>Quinta-feira</v>
          </cell>
          <cell r="G1734">
            <v>4</v>
          </cell>
        </row>
        <row r="1735">
          <cell r="D1735">
            <v>36215</v>
          </cell>
          <cell r="E1735">
            <v>1.4354849999999999</v>
          </cell>
          <cell r="F1735" t="str">
            <v>Quarta-Feira</v>
          </cell>
          <cell r="G1735">
            <v>3</v>
          </cell>
        </row>
        <row r="1736">
          <cell r="D1736">
            <v>36214</v>
          </cell>
          <cell r="E1736">
            <v>1.435236</v>
          </cell>
          <cell r="F1736" t="str">
            <v>Terça-Feira</v>
          </cell>
          <cell r="G1736">
            <v>2</v>
          </cell>
        </row>
        <row r="1737">
          <cell r="D1737">
            <v>36213</v>
          </cell>
          <cell r="E1737">
            <v>1.434987</v>
          </cell>
          <cell r="F1737" t="str">
            <v>Segunda-Feria</v>
          </cell>
          <cell r="G1737">
            <v>1</v>
          </cell>
        </row>
        <row r="1738">
          <cell r="D1738">
            <v>36212</v>
          </cell>
          <cell r="E1738">
            <v>1.4347380000000001</v>
          </cell>
          <cell r="F1738" t="str">
            <v>Domingo</v>
          </cell>
          <cell r="G1738">
            <v>7</v>
          </cell>
        </row>
        <row r="1739">
          <cell r="D1739">
            <v>36211</v>
          </cell>
          <cell r="E1739">
            <v>1.4344889999999999</v>
          </cell>
          <cell r="F1739" t="str">
            <v>Sábado</v>
          </cell>
          <cell r="G1739">
            <v>6</v>
          </cell>
        </row>
        <row r="1740">
          <cell r="D1740">
            <v>36210</v>
          </cell>
          <cell r="E1740">
            <v>1.43424</v>
          </cell>
          <cell r="F1740" t="str">
            <v>Sexta-feira</v>
          </cell>
          <cell r="G1740">
            <v>5</v>
          </cell>
        </row>
        <row r="1741">
          <cell r="D1741">
            <v>36209</v>
          </cell>
          <cell r="E1741">
            <v>1.433991</v>
          </cell>
          <cell r="F1741" t="str">
            <v>Quinta-feira</v>
          </cell>
          <cell r="G1741">
            <v>4</v>
          </cell>
        </row>
        <row r="1742">
          <cell r="D1742">
            <v>36208</v>
          </cell>
          <cell r="E1742">
            <v>1.4337420000000001</v>
          </cell>
          <cell r="F1742" t="str">
            <v>Quarta-Feira</v>
          </cell>
          <cell r="G1742">
            <v>3</v>
          </cell>
        </row>
        <row r="1743">
          <cell r="D1743">
            <v>36207</v>
          </cell>
          <cell r="E1743">
            <v>1.4334929999999999</v>
          </cell>
          <cell r="F1743" t="str">
            <v>Terça-Feira</v>
          </cell>
          <cell r="G1743">
            <v>2</v>
          </cell>
        </row>
        <row r="1744">
          <cell r="D1744">
            <v>36206</v>
          </cell>
          <cell r="E1744">
            <v>1.433244</v>
          </cell>
          <cell r="F1744" t="str">
            <v>Segunda-Feria</v>
          </cell>
          <cell r="G1744">
            <v>1</v>
          </cell>
        </row>
        <row r="1745">
          <cell r="D1745">
            <v>36205</v>
          </cell>
          <cell r="E1745">
            <v>1.432995</v>
          </cell>
          <cell r="F1745" t="str">
            <v>Domingo</v>
          </cell>
          <cell r="G1745">
            <v>7</v>
          </cell>
        </row>
        <row r="1746">
          <cell r="D1746">
            <v>36204</v>
          </cell>
          <cell r="E1746">
            <v>1.4327460000000001</v>
          </cell>
          <cell r="F1746" t="str">
            <v>Sábado</v>
          </cell>
          <cell r="G1746">
            <v>6</v>
          </cell>
        </row>
        <row r="1747">
          <cell r="D1747">
            <v>36203</v>
          </cell>
          <cell r="E1747">
            <v>1.4324969999999999</v>
          </cell>
          <cell r="F1747" t="str">
            <v>Sexta-feira</v>
          </cell>
          <cell r="G1747">
            <v>5</v>
          </cell>
        </row>
        <row r="1748">
          <cell r="D1748">
            <v>36202</v>
          </cell>
          <cell r="E1748">
            <v>1.432248</v>
          </cell>
          <cell r="F1748" t="str">
            <v>Quinta-feira</v>
          </cell>
          <cell r="G1748">
            <v>4</v>
          </cell>
        </row>
        <row r="1749">
          <cell r="D1749">
            <v>36201</v>
          </cell>
          <cell r="E1749">
            <v>1.431999</v>
          </cell>
          <cell r="F1749" t="str">
            <v>Quarta-Feira</v>
          </cell>
          <cell r="G1749">
            <v>3</v>
          </cell>
        </row>
        <row r="1750">
          <cell r="D1750">
            <v>36200</v>
          </cell>
          <cell r="E1750">
            <v>1.4317500000000001</v>
          </cell>
          <cell r="F1750" t="str">
            <v>Terça-Feira</v>
          </cell>
          <cell r="G1750">
            <v>2</v>
          </cell>
        </row>
        <row r="1751">
          <cell r="D1751">
            <v>36199</v>
          </cell>
          <cell r="E1751">
            <v>1.4315009999999999</v>
          </cell>
          <cell r="F1751" t="str">
            <v>Segunda-Feria</v>
          </cell>
          <cell r="G1751">
            <v>1</v>
          </cell>
        </row>
        <row r="1752">
          <cell r="D1752">
            <v>36198</v>
          </cell>
          <cell r="E1752">
            <v>1.431252</v>
          </cell>
          <cell r="F1752" t="str">
            <v>Domingo</v>
          </cell>
          <cell r="G1752">
            <v>7</v>
          </cell>
        </row>
        <row r="1753">
          <cell r="D1753">
            <v>36197</v>
          </cell>
          <cell r="E1753">
            <v>1.431003</v>
          </cell>
          <cell r="F1753" t="str">
            <v>Sábado</v>
          </cell>
          <cell r="G1753">
            <v>6</v>
          </cell>
        </row>
        <row r="1754">
          <cell r="D1754">
            <v>36196</v>
          </cell>
          <cell r="E1754">
            <v>1.4307540000000001</v>
          </cell>
          <cell r="F1754" t="str">
            <v>Sexta-feira</v>
          </cell>
          <cell r="G1754">
            <v>5</v>
          </cell>
        </row>
        <row r="1755">
          <cell r="D1755">
            <v>36195</v>
          </cell>
          <cell r="E1755">
            <v>1.4305060000000001</v>
          </cell>
          <cell r="F1755" t="str">
            <v>Quinta-feira</v>
          </cell>
          <cell r="G1755">
            <v>4</v>
          </cell>
        </row>
        <row r="1756">
          <cell r="D1756">
            <v>36194</v>
          </cell>
          <cell r="E1756">
            <v>1.430258</v>
          </cell>
          <cell r="F1756" t="str">
            <v>Quarta-Feira</v>
          </cell>
          <cell r="G1756">
            <v>3</v>
          </cell>
        </row>
        <row r="1757">
          <cell r="D1757">
            <v>36193</v>
          </cell>
          <cell r="E1757">
            <v>1.43001</v>
          </cell>
          <cell r="F1757" t="str">
            <v>Terça-Feira</v>
          </cell>
          <cell r="G1757">
            <v>2</v>
          </cell>
        </row>
        <row r="1758">
          <cell r="D1758">
            <v>36192</v>
          </cell>
          <cell r="E1758">
            <v>1.429762</v>
          </cell>
          <cell r="F1758" t="str">
            <v>Segunda-Feria</v>
          </cell>
          <cell r="G1758">
            <v>1</v>
          </cell>
        </row>
        <row r="1759">
          <cell r="D1759">
            <v>36191</v>
          </cell>
          <cell r="E1759">
            <v>1.429514</v>
          </cell>
          <cell r="F1759" t="str">
            <v>Domingo</v>
          </cell>
          <cell r="G1759">
            <v>7</v>
          </cell>
        </row>
        <row r="1760">
          <cell r="D1760">
            <v>36190</v>
          </cell>
          <cell r="E1760">
            <v>1.4292659999999999</v>
          </cell>
          <cell r="F1760" t="str">
            <v>Sábado</v>
          </cell>
          <cell r="G1760">
            <v>6</v>
          </cell>
        </row>
        <row r="1761">
          <cell r="D1761">
            <v>36189</v>
          </cell>
          <cell r="E1761">
            <v>1.4290179999999999</v>
          </cell>
          <cell r="F1761" t="str">
            <v>Sexta-feira</v>
          </cell>
          <cell r="G1761">
            <v>5</v>
          </cell>
        </row>
        <row r="1762">
          <cell r="D1762">
            <v>36188</v>
          </cell>
          <cell r="E1762">
            <v>1.4287700000000001</v>
          </cell>
          <cell r="F1762" t="str">
            <v>Quinta-feira</v>
          </cell>
          <cell r="G1762">
            <v>4</v>
          </cell>
        </row>
        <row r="1763">
          <cell r="D1763">
            <v>36187</v>
          </cell>
          <cell r="E1763">
            <v>1.4285220000000001</v>
          </cell>
          <cell r="F1763" t="str">
            <v>Quarta-Feira</v>
          </cell>
          <cell r="G1763">
            <v>3</v>
          </cell>
        </row>
        <row r="1764">
          <cell r="D1764">
            <v>36186</v>
          </cell>
          <cell r="E1764">
            <v>1.428274</v>
          </cell>
          <cell r="F1764" t="str">
            <v>Terça-Feira</v>
          </cell>
          <cell r="G1764">
            <v>2</v>
          </cell>
        </row>
        <row r="1765">
          <cell r="D1765">
            <v>36185</v>
          </cell>
          <cell r="E1765">
            <v>1.428026</v>
          </cell>
          <cell r="F1765" t="str">
            <v>Segunda-Feria</v>
          </cell>
          <cell r="G1765">
            <v>1</v>
          </cell>
        </row>
        <row r="1766">
          <cell r="D1766">
            <v>36184</v>
          </cell>
          <cell r="E1766">
            <v>1.427778</v>
          </cell>
          <cell r="F1766" t="str">
            <v>Domingo</v>
          </cell>
          <cell r="G1766">
            <v>7</v>
          </cell>
        </row>
        <row r="1767">
          <cell r="D1767">
            <v>36183</v>
          </cell>
          <cell r="E1767">
            <v>1.42753</v>
          </cell>
          <cell r="F1767" t="str">
            <v>Sábado</v>
          </cell>
          <cell r="G1767">
            <v>6</v>
          </cell>
        </row>
        <row r="1768">
          <cell r="D1768">
            <v>36182</v>
          </cell>
          <cell r="E1768">
            <v>1.4272819999999999</v>
          </cell>
          <cell r="F1768" t="str">
            <v>Sexta-feira</v>
          </cell>
          <cell r="G1768">
            <v>5</v>
          </cell>
        </row>
        <row r="1769">
          <cell r="D1769">
            <v>36181</v>
          </cell>
          <cell r="E1769">
            <v>1.4270339999999999</v>
          </cell>
          <cell r="F1769" t="str">
            <v>Quinta-feira</v>
          </cell>
          <cell r="G1769">
            <v>4</v>
          </cell>
        </row>
        <row r="1770">
          <cell r="D1770">
            <v>36180</v>
          </cell>
          <cell r="E1770">
            <v>1.4267860000000001</v>
          </cell>
          <cell r="F1770" t="str">
            <v>Quarta-Feira</v>
          </cell>
          <cell r="G1770">
            <v>3</v>
          </cell>
        </row>
        <row r="1771">
          <cell r="D1771">
            <v>36179</v>
          </cell>
          <cell r="E1771">
            <v>1.4265380000000001</v>
          </cell>
          <cell r="F1771" t="str">
            <v>Terça-Feira</v>
          </cell>
          <cell r="G1771">
            <v>2</v>
          </cell>
        </row>
        <row r="1772">
          <cell r="D1772">
            <v>36178</v>
          </cell>
          <cell r="E1772">
            <v>1.4262900000000001</v>
          </cell>
          <cell r="F1772" t="str">
            <v>Segunda-Feria</v>
          </cell>
          <cell r="G1772">
            <v>1</v>
          </cell>
        </row>
        <row r="1773">
          <cell r="D1773">
            <v>36177</v>
          </cell>
          <cell r="E1773">
            <v>1.426042</v>
          </cell>
          <cell r="F1773" t="str">
            <v>Domingo</v>
          </cell>
          <cell r="G1773">
            <v>7</v>
          </cell>
        </row>
        <row r="1774">
          <cell r="D1774">
            <v>36176</v>
          </cell>
          <cell r="E1774">
            <v>1.425794</v>
          </cell>
          <cell r="F1774" t="str">
            <v>Sábado</v>
          </cell>
          <cell r="G1774">
            <v>6</v>
          </cell>
        </row>
        <row r="1775">
          <cell r="D1775">
            <v>36175</v>
          </cell>
          <cell r="E1775">
            <v>1.425546</v>
          </cell>
          <cell r="F1775" t="str">
            <v>Sexta-feira</v>
          </cell>
          <cell r="G1775">
            <v>5</v>
          </cell>
        </row>
        <row r="1776">
          <cell r="D1776">
            <v>36174</v>
          </cell>
          <cell r="E1776">
            <v>1.425298</v>
          </cell>
          <cell r="F1776" t="str">
            <v>Quinta-feira</v>
          </cell>
          <cell r="G1776">
            <v>4</v>
          </cell>
        </row>
        <row r="1777">
          <cell r="D1777">
            <v>36173</v>
          </cell>
          <cell r="E1777">
            <v>1.4250499999999999</v>
          </cell>
          <cell r="F1777" t="str">
            <v>Quarta-Feira</v>
          </cell>
          <cell r="G1777">
            <v>3</v>
          </cell>
        </row>
        <row r="1778">
          <cell r="D1778">
            <v>36172</v>
          </cell>
          <cell r="E1778">
            <v>1.4248019999999999</v>
          </cell>
          <cell r="F1778" t="str">
            <v>Terça-Feira</v>
          </cell>
          <cell r="G1778">
            <v>2</v>
          </cell>
        </row>
        <row r="1779">
          <cell r="D1779">
            <v>36171</v>
          </cell>
          <cell r="E1779">
            <v>1.424555</v>
          </cell>
          <cell r="F1779" t="str">
            <v>Segunda-Feria</v>
          </cell>
          <cell r="G1779">
            <v>1</v>
          </cell>
        </row>
        <row r="1780">
          <cell r="D1780">
            <v>36170</v>
          </cell>
          <cell r="E1780">
            <v>1.4243079999999999</v>
          </cell>
          <cell r="F1780" t="str">
            <v>Domingo</v>
          </cell>
          <cell r="G1780">
            <v>7</v>
          </cell>
        </row>
        <row r="1781">
          <cell r="D1781">
            <v>36169</v>
          </cell>
          <cell r="E1781">
            <v>1.424061</v>
          </cell>
          <cell r="F1781" t="str">
            <v>Sábado</v>
          </cell>
          <cell r="G1781">
            <v>6</v>
          </cell>
        </row>
        <row r="1782">
          <cell r="D1782">
            <v>36168</v>
          </cell>
          <cell r="E1782">
            <v>1.4238139999999999</v>
          </cell>
          <cell r="F1782" t="str">
            <v>Sexta-feira</v>
          </cell>
          <cell r="G1782">
            <v>5</v>
          </cell>
        </row>
        <row r="1783">
          <cell r="D1783">
            <v>36167</v>
          </cell>
          <cell r="E1783">
            <v>1.423567</v>
          </cell>
          <cell r="F1783" t="str">
            <v>Quinta-feira</v>
          </cell>
          <cell r="G1783">
            <v>4</v>
          </cell>
        </row>
        <row r="1784">
          <cell r="D1784">
            <v>36166</v>
          </cell>
          <cell r="E1784">
            <v>1.4233199999999999</v>
          </cell>
          <cell r="F1784" t="str">
            <v>Quarta-Feira</v>
          </cell>
          <cell r="G1784">
            <v>3</v>
          </cell>
        </row>
        <row r="1785">
          <cell r="D1785">
            <v>36165</v>
          </cell>
          <cell r="E1785">
            <v>1.423073</v>
          </cell>
          <cell r="F1785" t="str">
            <v>Terça-Feira</v>
          </cell>
          <cell r="G1785">
            <v>2</v>
          </cell>
        </row>
        <row r="1786">
          <cell r="D1786">
            <v>36164</v>
          </cell>
          <cell r="E1786">
            <v>1.4228259999999999</v>
          </cell>
          <cell r="F1786" t="str">
            <v>Segunda-Feria</v>
          </cell>
          <cell r="G1786">
            <v>1</v>
          </cell>
        </row>
        <row r="1787">
          <cell r="D1787">
            <v>36163</v>
          </cell>
          <cell r="E1787">
            <v>1.422579</v>
          </cell>
          <cell r="F1787" t="str">
            <v>Domingo</v>
          </cell>
          <cell r="G1787">
            <v>7</v>
          </cell>
        </row>
        <row r="1788">
          <cell r="D1788">
            <v>36162</v>
          </cell>
          <cell r="E1788">
            <v>1.4223319999999999</v>
          </cell>
          <cell r="F1788" t="str">
            <v>Sábado</v>
          </cell>
          <cell r="G1788">
            <v>6</v>
          </cell>
        </row>
        <row r="1789">
          <cell r="D1789">
            <v>36161</v>
          </cell>
          <cell r="E1789">
            <v>1.422085</v>
          </cell>
          <cell r="F1789" t="str">
            <v>Sexta-feira</v>
          </cell>
          <cell r="G1789">
            <v>5</v>
          </cell>
        </row>
        <row r="1790">
          <cell r="D1790">
            <v>36160</v>
          </cell>
          <cell r="E1790">
            <v>1.421659</v>
          </cell>
          <cell r="F1790" t="str">
            <v>Quinta-feira</v>
          </cell>
          <cell r="G1790">
            <v>4</v>
          </cell>
        </row>
        <row r="1791">
          <cell r="D1791">
            <v>36159</v>
          </cell>
          <cell r="E1791">
            <v>1.4212340000000001</v>
          </cell>
          <cell r="F1791" t="str">
            <v>Quarta-Feira</v>
          </cell>
          <cell r="G1791">
            <v>3</v>
          </cell>
        </row>
        <row r="1792">
          <cell r="D1792">
            <v>36158</v>
          </cell>
          <cell r="E1792">
            <v>1.420809</v>
          </cell>
          <cell r="F1792" t="str">
            <v>Terça-Feira</v>
          </cell>
          <cell r="G1792">
            <v>2</v>
          </cell>
        </row>
        <row r="1793">
          <cell r="D1793">
            <v>36157</v>
          </cell>
          <cell r="E1793">
            <v>1.4203840000000001</v>
          </cell>
          <cell r="F1793" t="str">
            <v>Segunda-Feria</v>
          </cell>
          <cell r="G1793">
            <v>1</v>
          </cell>
        </row>
        <row r="1794">
          <cell r="D1794">
            <v>36156</v>
          </cell>
          <cell r="E1794">
            <v>1.419959</v>
          </cell>
          <cell r="F1794" t="str">
            <v>Domingo</v>
          </cell>
          <cell r="G1794">
            <v>7</v>
          </cell>
        </row>
        <row r="1795">
          <cell r="D1795">
            <v>36155</v>
          </cell>
          <cell r="E1795">
            <v>1.4195340000000001</v>
          </cell>
          <cell r="F1795" t="str">
            <v>Sábado</v>
          </cell>
          <cell r="G1795">
            <v>6</v>
          </cell>
        </row>
        <row r="1796">
          <cell r="D1796">
            <v>36154</v>
          </cell>
          <cell r="E1796">
            <v>1.419109</v>
          </cell>
          <cell r="F1796" t="str">
            <v>Sexta-feira</v>
          </cell>
          <cell r="G1796">
            <v>5</v>
          </cell>
        </row>
        <row r="1797">
          <cell r="D1797">
            <v>36153</v>
          </cell>
          <cell r="E1797">
            <v>1.4186840000000001</v>
          </cell>
          <cell r="F1797" t="str">
            <v>Quinta-feira</v>
          </cell>
          <cell r="G1797">
            <v>4</v>
          </cell>
        </row>
        <row r="1798">
          <cell r="D1798">
            <v>36152</v>
          </cell>
          <cell r="E1798">
            <v>1.4182589999999999</v>
          </cell>
          <cell r="F1798" t="str">
            <v>Quarta-Feira</v>
          </cell>
          <cell r="G1798">
            <v>3</v>
          </cell>
        </row>
        <row r="1799">
          <cell r="D1799">
            <v>36151</v>
          </cell>
          <cell r="E1799">
            <v>1.417835</v>
          </cell>
          <cell r="F1799" t="str">
            <v>Terça-Feira</v>
          </cell>
          <cell r="G1799">
            <v>2</v>
          </cell>
        </row>
        <row r="1800">
          <cell r="D1800">
            <v>36150</v>
          </cell>
          <cell r="E1800">
            <v>1.417411</v>
          </cell>
          <cell r="F1800" t="str">
            <v>Segunda-Feria</v>
          </cell>
          <cell r="G1800">
            <v>1</v>
          </cell>
        </row>
        <row r="1801">
          <cell r="D1801">
            <v>36149</v>
          </cell>
          <cell r="E1801">
            <v>1.416987</v>
          </cell>
          <cell r="F1801" t="str">
            <v>Domingo</v>
          </cell>
          <cell r="G1801">
            <v>7</v>
          </cell>
        </row>
        <row r="1802">
          <cell r="D1802">
            <v>36148</v>
          </cell>
          <cell r="E1802">
            <v>1.416563</v>
          </cell>
          <cell r="F1802" t="str">
            <v>Sábado</v>
          </cell>
          <cell r="G1802">
            <v>6</v>
          </cell>
        </row>
        <row r="1803">
          <cell r="D1803">
            <v>36147</v>
          </cell>
          <cell r="E1803">
            <v>1.416139</v>
          </cell>
          <cell r="F1803" t="str">
            <v>Sexta-feira</v>
          </cell>
          <cell r="G1803">
            <v>5</v>
          </cell>
        </row>
        <row r="1804">
          <cell r="D1804">
            <v>36146</v>
          </cell>
          <cell r="E1804">
            <v>1.4157150000000001</v>
          </cell>
          <cell r="F1804" t="str">
            <v>Quinta-feira</v>
          </cell>
          <cell r="G1804">
            <v>4</v>
          </cell>
        </row>
        <row r="1805">
          <cell r="D1805">
            <v>36145</v>
          </cell>
          <cell r="E1805">
            <v>1.4152910000000001</v>
          </cell>
          <cell r="F1805" t="str">
            <v>Quarta-Feira</v>
          </cell>
          <cell r="G1805">
            <v>3</v>
          </cell>
        </row>
        <row r="1806">
          <cell r="D1806">
            <v>36144</v>
          </cell>
          <cell r="E1806">
            <v>1.4148670000000001</v>
          </cell>
          <cell r="F1806" t="str">
            <v>Terça-Feira</v>
          </cell>
          <cell r="G1806">
            <v>2</v>
          </cell>
        </row>
        <row r="1807">
          <cell r="D1807">
            <v>36143</v>
          </cell>
          <cell r="E1807">
            <v>1.414444</v>
          </cell>
          <cell r="F1807" t="str">
            <v>Segunda-Feria</v>
          </cell>
          <cell r="G1807">
            <v>1</v>
          </cell>
        </row>
        <row r="1808">
          <cell r="D1808">
            <v>36142</v>
          </cell>
          <cell r="E1808">
            <v>1.414021</v>
          </cell>
          <cell r="F1808" t="str">
            <v>Domingo</v>
          </cell>
          <cell r="G1808">
            <v>7</v>
          </cell>
        </row>
        <row r="1809">
          <cell r="D1809">
            <v>36141</v>
          </cell>
          <cell r="E1809">
            <v>1.4135979999999999</v>
          </cell>
          <cell r="F1809" t="str">
            <v>Sábado</v>
          </cell>
          <cell r="G1809">
            <v>6</v>
          </cell>
        </row>
        <row r="1810">
          <cell r="D1810">
            <v>36140</v>
          </cell>
          <cell r="E1810">
            <v>1.4131750000000001</v>
          </cell>
          <cell r="F1810" t="str">
            <v>Sexta-feira</v>
          </cell>
          <cell r="G1810">
            <v>5</v>
          </cell>
        </row>
        <row r="1811">
          <cell r="D1811">
            <v>36139</v>
          </cell>
          <cell r="E1811">
            <v>1.412752</v>
          </cell>
          <cell r="F1811" t="str">
            <v>Quinta-feira</v>
          </cell>
          <cell r="G1811">
            <v>4</v>
          </cell>
        </row>
        <row r="1812">
          <cell r="D1812">
            <v>36138</v>
          </cell>
          <cell r="E1812">
            <v>1.4123289999999999</v>
          </cell>
          <cell r="F1812" t="str">
            <v>Quarta-Feira</v>
          </cell>
          <cell r="G1812">
            <v>3</v>
          </cell>
        </row>
        <row r="1813">
          <cell r="D1813">
            <v>36137</v>
          </cell>
          <cell r="E1813">
            <v>1.4119060000000001</v>
          </cell>
          <cell r="F1813" t="str">
            <v>Terça-Feira</v>
          </cell>
          <cell r="G1813">
            <v>2</v>
          </cell>
        </row>
        <row r="1814">
          <cell r="D1814">
            <v>36136</v>
          </cell>
          <cell r="E1814">
            <v>1.411483</v>
          </cell>
          <cell r="F1814" t="str">
            <v>Segunda-Feria</v>
          </cell>
          <cell r="G1814">
            <v>1</v>
          </cell>
        </row>
        <row r="1815">
          <cell r="D1815">
            <v>36135</v>
          </cell>
          <cell r="E1815">
            <v>1.4110609999999999</v>
          </cell>
          <cell r="F1815" t="str">
            <v>Domingo</v>
          </cell>
          <cell r="G1815">
            <v>7</v>
          </cell>
        </row>
        <row r="1816">
          <cell r="D1816">
            <v>36134</v>
          </cell>
          <cell r="E1816">
            <v>1.410639</v>
          </cell>
          <cell r="F1816" t="str">
            <v>Sábado</v>
          </cell>
          <cell r="G1816">
            <v>6</v>
          </cell>
        </row>
        <row r="1817">
          <cell r="D1817">
            <v>36133</v>
          </cell>
          <cell r="E1817">
            <v>1.4102170000000001</v>
          </cell>
          <cell r="F1817" t="str">
            <v>Sexta-feira</v>
          </cell>
          <cell r="G1817">
            <v>5</v>
          </cell>
        </row>
        <row r="1818">
          <cell r="D1818">
            <v>36132</v>
          </cell>
          <cell r="E1818">
            <v>1.4097949999999999</v>
          </cell>
          <cell r="F1818" t="str">
            <v>Quinta-feira</v>
          </cell>
          <cell r="G1818">
            <v>4</v>
          </cell>
        </row>
        <row r="1819">
          <cell r="D1819">
            <v>36131</v>
          </cell>
          <cell r="E1819">
            <v>1.409373</v>
          </cell>
          <cell r="F1819" t="str">
            <v>Quarta-Feira</v>
          </cell>
          <cell r="G1819">
            <v>3</v>
          </cell>
        </row>
        <row r="1820">
          <cell r="D1820">
            <v>36130</v>
          </cell>
          <cell r="E1820">
            <v>1.4089510000000001</v>
          </cell>
          <cell r="F1820" t="str">
            <v>Terça-Feira</v>
          </cell>
          <cell r="G1820">
            <v>2</v>
          </cell>
        </row>
        <row r="1821">
          <cell r="D1821">
            <v>36129</v>
          </cell>
          <cell r="E1821">
            <v>1.408747</v>
          </cell>
          <cell r="F1821" t="str">
            <v>Segunda-Feria</v>
          </cell>
          <cell r="G1821">
            <v>1</v>
          </cell>
        </row>
        <row r="1822">
          <cell r="D1822">
            <v>36128</v>
          </cell>
          <cell r="E1822">
            <v>1.4085430000000001</v>
          </cell>
          <cell r="F1822" t="str">
            <v>Domingo</v>
          </cell>
          <cell r="G1822">
            <v>7</v>
          </cell>
        </row>
        <row r="1823">
          <cell r="D1823">
            <v>36127</v>
          </cell>
          <cell r="E1823">
            <v>1.408339</v>
          </cell>
          <cell r="F1823" t="str">
            <v>Sábado</v>
          </cell>
          <cell r="G1823">
            <v>6</v>
          </cell>
        </row>
        <row r="1824">
          <cell r="D1824">
            <v>36126</v>
          </cell>
          <cell r="E1824">
            <v>1.4081349999999999</v>
          </cell>
          <cell r="F1824" t="str">
            <v>Sexta-feira</v>
          </cell>
          <cell r="G1824">
            <v>5</v>
          </cell>
        </row>
        <row r="1825">
          <cell r="D1825">
            <v>36125</v>
          </cell>
          <cell r="E1825">
            <v>1.407931</v>
          </cell>
          <cell r="F1825" t="str">
            <v>Quinta-feira</v>
          </cell>
          <cell r="G1825">
            <v>4</v>
          </cell>
        </row>
        <row r="1826">
          <cell r="D1826">
            <v>36124</v>
          </cell>
          <cell r="E1826">
            <v>1.407727</v>
          </cell>
          <cell r="F1826" t="str">
            <v>Quarta-Feira</v>
          </cell>
          <cell r="G1826">
            <v>3</v>
          </cell>
        </row>
        <row r="1827">
          <cell r="D1827">
            <v>36123</v>
          </cell>
          <cell r="E1827">
            <v>1.4075230000000001</v>
          </cell>
          <cell r="F1827" t="str">
            <v>Terça-Feira</v>
          </cell>
          <cell r="G1827">
            <v>2</v>
          </cell>
        </row>
        <row r="1828">
          <cell r="D1828">
            <v>36122</v>
          </cell>
          <cell r="E1828">
            <v>1.407319</v>
          </cell>
          <cell r="F1828" t="str">
            <v>Segunda-Feria</v>
          </cell>
          <cell r="G1828">
            <v>1</v>
          </cell>
        </row>
        <row r="1829">
          <cell r="D1829">
            <v>36121</v>
          </cell>
          <cell r="E1829">
            <v>1.4071149999999999</v>
          </cell>
          <cell r="F1829" t="str">
            <v>Domingo</v>
          </cell>
          <cell r="G1829">
            <v>7</v>
          </cell>
        </row>
        <row r="1830">
          <cell r="D1830">
            <v>36120</v>
          </cell>
          <cell r="E1830">
            <v>1.406911</v>
          </cell>
          <cell r="F1830" t="str">
            <v>Sábado</v>
          </cell>
          <cell r="G1830">
            <v>6</v>
          </cell>
        </row>
        <row r="1831">
          <cell r="D1831">
            <v>36119</v>
          </cell>
          <cell r="E1831">
            <v>1.4067069999999999</v>
          </cell>
          <cell r="F1831" t="str">
            <v>Sexta-feira</v>
          </cell>
          <cell r="G1831">
            <v>5</v>
          </cell>
        </row>
        <row r="1832">
          <cell r="D1832">
            <v>36118</v>
          </cell>
          <cell r="E1832">
            <v>1.4065030000000001</v>
          </cell>
          <cell r="F1832" t="str">
            <v>Quinta-feira</v>
          </cell>
          <cell r="G1832">
            <v>4</v>
          </cell>
        </row>
        <row r="1833">
          <cell r="D1833">
            <v>36117</v>
          </cell>
          <cell r="E1833">
            <v>1.406299</v>
          </cell>
          <cell r="F1833" t="str">
            <v>Quarta-Feira</v>
          </cell>
          <cell r="G1833">
            <v>3</v>
          </cell>
        </row>
        <row r="1834">
          <cell r="D1834">
            <v>36116</v>
          </cell>
          <cell r="E1834">
            <v>1.4060950000000001</v>
          </cell>
          <cell r="F1834" t="str">
            <v>Terça-Feira</v>
          </cell>
          <cell r="G1834">
            <v>2</v>
          </cell>
        </row>
        <row r="1835">
          <cell r="D1835">
            <v>36115</v>
          </cell>
          <cell r="E1835">
            <v>1.405891</v>
          </cell>
          <cell r="F1835" t="str">
            <v>Segunda-Feria</v>
          </cell>
          <cell r="G1835">
            <v>1</v>
          </cell>
        </row>
        <row r="1836">
          <cell r="D1836">
            <v>36114</v>
          </cell>
          <cell r="E1836">
            <v>1.4056869999999999</v>
          </cell>
          <cell r="F1836" t="str">
            <v>Domingo</v>
          </cell>
          <cell r="G1836">
            <v>7</v>
          </cell>
        </row>
        <row r="1837">
          <cell r="D1837">
            <v>36113</v>
          </cell>
          <cell r="E1837">
            <v>1.405483</v>
          </cell>
          <cell r="F1837" t="str">
            <v>Sábado</v>
          </cell>
          <cell r="G1837">
            <v>6</v>
          </cell>
        </row>
        <row r="1838">
          <cell r="D1838">
            <v>36112</v>
          </cell>
          <cell r="E1838">
            <v>1.4052789999999999</v>
          </cell>
          <cell r="F1838" t="str">
            <v>Sexta-feira</v>
          </cell>
          <cell r="G1838">
            <v>5</v>
          </cell>
        </row>
        <row r="1839">
          <cell r="D1839">
            <v>36111</v>
          </cell>
          <cell r="E1839">
            <v>1.4050750000000001</v>
          </cell>
          <cell r="F1839" t="str">
            <v>Quinta-feira</v>
          </cell>
          <cell r="G1839">
            <v>4</v>
          </cell>
        </row>
        <row r="1840">
          <cell r="D1840">
            <v>36110</v>
          </cell>
          <cell r="E1840">
            <v>1.404871</v>
          </cell>
          <cell r="F1840" t="str">
            <v>Quarta-Feira</v>
          </cell>
          <cell r="G1840">
            <v>3</v>
          </cell>
        </row>
        <row r="1841">
          <cell r="D1841">
            <v>36109</v>
          </cell>
          <cell r="E1841">
            <v>1.4046670000000001</v>
          </cell>
          <cell r="F1841" t="str">
            <v>Terça-Feira</v>
          </cell>
          <cell r="G1841">
            <v>2</v>
          </cell>
        </row>
        <row r="1842">
          <cell r="D1842">
            <v>36108</v>
          </cell>
          <cell r="E1842">
            <v>1.404463</v>
          </cell>
          <cell r="F1842" t="str">
            <v>Segunda-Feria</v>
          </cell>
          <cell r="G1842">
            <v>1</v>
          </cell>
        </row>
        <row r="1843">
          <cell r="D1843">
            <v>36107</v>
          </cell>
          <cell r="E1843">
            <v>1.4042589999999999</v>
          </cell>
          <cell r="F1843" t="str">
            <v>Domingo</v>
          </cell>
          <cell r="G1843">
            <v>7</v>
          </cell>
        </row>
        <row r="1844">
          <cell r="D1844">
            <v>36106</v>
          </cell>
          <cell r="E1844">
            <v>1.4040550000000001</v>
          </cell>
          <cell r="F1844" t="str">
            <v>Sábado</v>
          </cell>
          <cell r="G1844">
            <v>6</v>
          </cell>
        </row>
        <row r="1845">
          <cell r="D1845">
            <v>36105</v>
          </cell>
          <cell r="E1845">
            <v>1.403851</v>
          </cell>
          <cell r="F1845" t="str">
            <v>Sexta-feira</v>
          </cell>
          <cell r="G1845">
            <v>5</v>
          </cell>
        </row>
        <row r="1846">
          <cell r="D1846">
            <v>36104</v>
          </cell>
          <cell r="E1846">
            <v>1.4036470000000001</v>
          </cell>
          <cell r="F1846" t="str">
            <v>Quinta-feira</v>
          </cell>
          <cell r="G1846">
            <v>4</v>
          </cell>
        </row>
        <row r="1847">
          <cell r="D1847">
            <v>36103</v>
          </cell>
          <cell r="E1847">
            <v>1.403443</v>
          </cell>
          <cell r="F1847" t="str">
            <v>Quarta-Feira</v>
          </cell>
          <cell r="G1847">
            <v>3</v>
          </cell>
        </row>
        <row r="1848">
          <cell r="D1848">
            <v>36102</v>
          </cell>
          <cell r="E1848">
            <v>1.40324</v>
          </cell>
          <cell r="F1848" t="str">
            <v>Terça-Feira</v>
          </cell>
          <cell r="G1848">
            <v>2</v>
          </cell>
        </row>
        <row r="1849">
          <cell r="D1849">
            <v>36101</v>
          </cell>
          <cell r="E1849">
            <v>1.4030370000000001</v>
          </cell>
          <cell r="F1849" t="str">
            <v>Segunda-Feria</v>
          </cell>
          <cell r="G1849">
            <v>1</v>
          </cell>
        </row>
        <row r="1850">
          <cell r="D1850">
            <v>36100</v>
          </cell>
          <cell r="E1850">
            <v>1.4028339999999999</v>
          </cell>
          <cell r="F1850" t="str">
            <v>Domingo</v>
          </cell>
          <cell r="G1850">
            <v>7</v>
          </cell>
        </row>
        <row r="1851">
          <cell r="D1851">
            <v>36099</v>
          </cell>
          <cell r="E1851">
            <v>1.402631</v>
          </cell>
          <cell r="F1851" t="str">
            <v>Sábado</v>
          </cell>
          <cell r="G1851">
            <v>6</v>
          </cell>
        </row>
        <row r="1852">
          <cell r="D1852">
            <v>36098</v>
          </cell>
          <cell r="E1852">
            <v>1.402428</v>
          </cell>
          <cell r="F1852" t="str">
            <v>Sexta-feira</v>
          </cell>
          <cell r="G1852">
            <v>5</v>
          </cell>
        </row>
        <row r="1853">
          <cell r="D1853">
            <v>36097</v>
          </cell>
          <cell r="E1853">
            <v>1.4022250000000001</v>
          </cell>
          <cell r="F1853" t="str">
            <v>Quinta-feira</v>
          </cell>
          <cell r="G1853">
            <v>4</v>
          </cell>
        </row>
        <row r="1854">
          <cell r="D1854">
            <v>36096</v>
          </cell>
          <cell r="E1854">
            <v>1.4020220000000001</v>
          </cell>
          <cell r="F1854" t="str">
            <v>Quarta-Feira</v>
          </cell>
          <cell r="G1854">
            <v>3</v>
          </cell>
        </row>
        <row r="1855">
          <cell r="D1855">
            <v>36095</v>
          </cell>
          <cell r="E1855">
            <v>1.4018189999999999</v>
          </cell>
          <cell r="F1855" t="str">
            <v>Terça-Feira</v>
          </cell>
          <cell r="G1855">
            <v>2</v>
          </cell>
        </row>
        <row r="1856">
          <cell r="D1856">
            <v>36094</v>
          </cell>
          <cell r="E1856">
            <v>1.401616</v>
          </cell>
          <cell r="F1856" t="str">
            <v>Segunda-Feria</v>
          </cell>
          <cell r="G1856">
            <v>1</v>
          </cell>
        </row>
        <row r="1857">
          <cell r="D1857">
            <v>36093</v>
          </cell>
          <cell r="E1857">
            <v>1.401413</v>
          </cell>
          <cell r="F1857" t="str">
            <v>Domingo</v>
          </cell>
          <cell r="G1857">
            <v>7</v>
          </cell>
        </row>
        <row r="1858">
          <cell r="D1858">
            <v>36092</v>
          </cell>
          <cell r="E1858">
            <v>1.4012100000000001</v>
          </cell>
          <cell r="F1858" t="str">
            <v>Sábado</v>
          </cell>
          <cell r="G1858">
            <v>6</v>
          </cell>
        </row>
        <row r="1859">
          <cell r="D1859">
            <v>36091</v>
          </cell>
          <cell r="E1859">
            <v>1.4010069999999999</v>
          </cell>
          <cell r="F1859" t="str">
            <v>Sexta-feira</v>
          </cell>
          <cell r="G1859">
            <v>5</v>
          </cell>
        </row>
        <row r="1860">
          <cell r="D1860">
            <v>36090</v>
          </cell>
          <cell r="E1860">
            <v>1.4008039999999999</v>
          </cell>
          <cell r="F1860" t="str">
            <v>Quinta-feira</v>
          </cell>
          <cell r="G1860">
            <v>4</v>
          </cell>
        </row>
        <row r="1861">
          <cell r="D1861">
            <v>36089</v>
          </cell>
          <cell r="E1861">
            <v>1.400601</v>
          </cell>
          <cell r="F1861" t="str">
            <v>Quarta-Feira</v>
          </cell>
          <cell r="G1861">
            <v>3</v>
          </cell>
        </row>
        <row r="1862">
          <cell r="D1862">
            <v>36088</v>
          </cell>
          <cell r="E1862">
            <v>1.400398</v>
          </cell>
          <cell r="F1862" t="str">
            <v>Terça-Feira</v>
          </cell>
          <cell r="G1862">
            <v>2</v>
          </cell>
        </row>
        <row r="1863">
          <cell r="D1863">
            <v>36087</v>
          </cell>
          <cell r="E1863">
            <v>1.4001950000000001</v>
          </cell>
          <cell r="F1863" t="str">
            <v>Segunda-Feria</v>
          </cell>
          <cell r="G1863">
            <v>1</v>
          </cell>
        </row>
        <row r="1864">
          <cell r="D1864">
            <v>36086</v>
          </cell>
          <cell r="E1864">
            <v>1.3999919999999999</v>
          </cell>
          <cell r="F1864" t="str">
            <v>Domingo</v>
          </cell>
          <cell r="G1864">
            <v>7</v>
          </cell>
        </row>
        <row r="1865">
          <cell r="D1865">
            <v>36085</v>
          </cell>
          <cell r="E1865">
            <v>1.3997889999999999</v>
          </cell>
          <cell r="F1865" t="str">
            <v>Sábado</v>
          </cell>
          <cell r="G1865">
            <v>6</v>
          </cell>
        </row>
        <row r="1866">
          <cell r="D1866">
            <v>36084</v>
          </cell>
          <cell r="E1866">
            <v>1.399586</v>
          </cell>
          <cell r="F1866" t="str">
            <v>Sexta-feira</v>
          </cell>
          <cell r="G1866">
            <v>5</v>
          </cell>
        </row>
        <row r="1867">
          <cell r="D1867">
            <v>36083</v>
          </cell>
          <cell r="E1867">
            <v>1.399383</v>
          </cell>
          <cell r="F1867" t="str">
            <v>Quinta-feira</v>
          </cell>
          <cell r="G1867">
            <v>4</v>
          </cell>
        </row>
        <row r="1868">
          <cell r="D1868">
            <v>36082</v>
          </cell>
          <cell r="E1868">
            <v>1.3991800000000001</v>
          </cell>
          <cell r="F1868" t="str">
            <v>Quarta-Feira</v>
          </cell>
          <cell r="G1868">
            <v>3</v>
          </cell>
        </row>
        <row r="1869">
          <cell r="D1869">
            <v>36081</v>
          </cell>
          <cell r="E1869">
            <v>1.3989769999999999</v>
          </cell>
          <cell r="F1869" t="str">
            <v>Terça-Feira</v>
          </cell>
          <cell r="G1869">
            <v>2</v>
          </cell>
        </row>
        <row r="1870">
          <cell r="D1870">
            <v>36080</v>
          </cell>
          <cell r="E1870">
            <v>1.398774</v>
          </cell>
          <cell r="F1870" t="str">
            <v>Segunda-Feria</v>
          </cell>
          <cell r="G1870">
            <v>1</v>
          </cell>
        </row>
        <row r="1871">
          <cell r="D1871">
            <v>36079</v>
          </cell>
          <cell r="E1871">
            <v>1.398571</v>
          </cell>
          <cell r="F1871" t="str">
            <v>Domingo</v>
          </cell>
          <cell r="G1871">
            <v>7</v>
          </cell>
        </row>
        <row r="1872">
          <cell r="D1872">
            <v>36078</v>
          </cell>
          <cell r="E1872">
            <v>1.3983680000000001</v>
          </cell>
          <cell r="F1872" t="str">
            <v>Sábado</v>
          </cell>
          <cell r="G1872">
            <v>6</v>
          </cell>
        </row>
        <row r="1873">
          <cell r="D1873">
            <v>36077</v>
          </cell>
          <cell r="E1873">
            <v>1.3981650000000001</v>
          </cell>
          <cell r="F1873" t="str">
            <v>Sexta-feira</v>
          </cell>
          <cell r="G1873">
            <v>5</v>
          </cell>
        </row>
        <row r="1874">
          <cell r="D1874">
            <v>36076</v>
          </cell>
          <cell r="E1874">
            <v>1.3979619999999999</v>
          </cell>
          <cell r="F1874" t="str">
            <v>Quinta-feira</v>
          </cell>
          <cell r="G1874">
            <v>4</v>
          </cell>
        </row>
        <row r="1875">
          <cell r="D1875">
            <v>36075</v>
          </cell>
          <cell r="E1875">
            <v>1.397759</v>
          </cell>
          <cell r="F1875" t="str">
            <v>Quarta-Feira</v>
          </cell>
          <cell r="G1875">
            <v>3</v>
          </cell>
        </row>
        <row r="1876">
          <cell r="D1876">
            <v>36074</v>
          </cell>
          <cell r="E1876">
            <v>1.397556</v>
          </cell>
          <cell r="F1876" t="str">
            <v>Terça-Feira</v>
          </cell>
          <cell r="G1876">
            <v>2</v>
          </cell>
        </row>
        <row r="1877">
          <cell r="D1877">
            <v>36073</v>
          </cell>
          <cell r="E1877">
            <v>1.3973530000000001</v>
          </cell>
          <cell r="F1877" t="str">
            <v>Segunda-Feria</v>
          </cell>
          <cell r="G1877">
            <v>1</v>
          </cell>
        </row>
        <row r="1878">
          <cell r="D1878">
            <v>36072</v>
          </cell>
          <cell r="E1878">
            <v>1.3971499999999999</v>
          </cell>
          <cell r="F1878" t="str">
            <v>Domingo</v>
          </cell>
          <cell r="G1878">
            <v>7</v>
          </cell>
        </row>
        <row r="1879">
          <cell r="D1879">
            <v>36071</v>
          </cell>
          <cell r="E1879">
            <v>1.3969469999999999</v>
          </cell>
          <cell r="F1879" t="str">
            <v>Sábado</v>
          </cell>
          <cell r="G1879">
            <v>6</v>
          </cell>
        </row>
        <row r="1880">
          <cell r="D1880">
            <v>36070</v>
          </cell>
          <cell r="E1880">
            <v>1.396744</v>
          </cell>
          <cell r="F1880" t="str">
            <v>Sexta-feira</v>
          </cell>
          <cell r="G1880">
            <v>5</v>
          </cell>
        </row>
        <row r="1881">
          <cell r="D1881">
            <v>36069</v>
          </cell>
          <cell r="E1881">
            <v>1.396541</v>
          </cell>
          <cell r="F1881" t="str">
            <v>Quinta-feira</v>
          </cell>
          <cell r="G1881">
            <v>4</v>
          </cell>
        </row>
        <row r="1882">
          <cell r="D1882">
            <v>36068</v>
          </cell>
          <cell r="E1882">
            <v>1.396339</v>
          </cell>
          <cell r="F1882" t="str">
            <v>Quarta-Feira</v>
          </cell>
          <cell r="G1882">
            <v>3</v>
          </cell>
        </row>
        <row r="1883">
          <cell r="D1883">
            <v>36067</v>
          </cell>
          <cell r="E1883">
            <v>1.396137</v>
          </cell>
          <cell r="F1883" t="str">
            <v>Terça-Feira</v>
          </cell>
          <cell r="G1883">
            <v>2</v>
          </cell>
        </row>
        <row r="1884">
          <cell r="D1884">
            <v>36066</v>
          </cell>
          <cell r="E1884">
            <v>1.3959349999999999</v>
          </cell>
          <cell r="F1884" t="str">
            <v>Segunda-Feria</v>
          </cell>
          <cell r="G1884">
            <v>1</v>
          </cell>
        </row>
        <row r="1885">
          <cell r="D1885">
            <v>36065</v>
          </cell>
          <cell r="E1885">
            <v>1.3957329999999999</v>
          </cell>
          <cell r="F1885" t="str">
            <v>Domingo</v>
          </cell>
          <cell r="G1885">
            <v>7</v>
          </cell>
        </row>
        <row r="1886">
          <cell r="D1886">
            <v>36064</v>
          </cell>
          <cell r="E1886">
            <v>1.3955310000000001</v>
          </cell>
          <cell r="F1886" t="str">
            <v>Sábado</v>
          </cell>
          <cell r="G1886">
            <v>6</v>
          </cell>
        </row>
        <row r="1887">
          <cell r="D1887">
            <v>36063</v>
          </cell>
          <cell r="E1887">
            <v>1.395329</v>
          </cell>
          <cell r="F1887" t="str">
            <v>Sexta-feira</v>
          </cell>
          <cell r="G1887">
            <v>5</v>
          </cell>
        </row>
        <row r="1888">
          <cell r="D1888">
            <v>36062</v>
          </cell>
          <cell r="E1888">
            <v>1.395127</v>
          </cell>
          <cell r="F1888" t="str">
            <v>Quinta-feira</v>
          </cell>
          <cell r="G1888">
            <v>4</v>
          </cell>
        </row>
        <row r="1889">
          <cell r="D1889">
            <v>36061</v>
          </cell>
          <cell r="E1889">
            <v>1.394925</v>
          </cell>
          <cell r="F1889" t="str">
            <v>Quarta-Feira</v>
          </cell>
          <cell r="G1889">
            <v>3</v>
          </cell>
        </row>
        <row r="1890">
          <cell r="D1890">
            <v>36060</v>
          </cell>
          <cell r="E1890">
            <v>1.3947229999999999</v>
          </cell>
          <cell r="F1890" t="str">
            <v>Terça-Feira</v>
          </cell>
          <cell r="G1890">
            <v>2</v>
          </cell>
        </row>
        <row r="1891">
          <cell r="D1891">
            <v>36059</v>
          </cell>
          <cell r="E1891">
            <v>1.3945209999999999</v>
          </cell>
          <cell r="F1891" t="str">
            <v>Segunda-Feria</v>
          </cell>
          <cell r="G1891">
            <v>1</v>
          </cell>
        </row>
        <row r="1892">
          <cell r="D1892">
            <v>36058</v>
          </cell>
          <cell r="E1892">
            <v>1.3943190000000001</v>
          </cell>
          <cell r="F1892" t="str">
            <v>Domingo</v>
          </cell>
          <cell r="G1892">
            <v>7</v>
          </cell>
        </row>
        <row r="1893">
          <cell r="D1893">
            <v>36057</v>
          </cell>
          <cell r="E1893">
            <v>1.3941170000000001</v>
          </cell>
          <cell r="F1893" t="str">
            <v>Sábado</v>
          </cell>
          <cell r="G1893">
            <v>6</v>
          </cell>
        </row>
        <row r="1894">
          <cell r="D1894">
            <v>36056</v>
          </cell>
          <cell r="E1894">
            <v>1.393915</v>
          </cell>
          <cell r="F1894" t="str">
            <v>Sexta-feira</v>
          </cell>
          <cell r="G1894">
            <v>5</v>
          </cell>
        </row>
        <row r="1895">
          <cell r="D1895">
            <v>36055</v>
          </cell>
          <cell r="E1895">
            <v>1.393713</v>
          </cell>
          <cell r="F1895" t="str">
            <v>Quinta-feira</v>
          </cell>
          <cell r="G1895">
            <v>4</v>
          </cell>
        </row>
        <row r="1896">
          <cell r="D1896">
            <v>36054</v>
          </cell>
          <cell r="E1896">
            <v>1.3935109999999999</v>
          </cell>
          <cell r="F1896" t="str">
            <v>Quarta-Feira</v>
          </cell>
          <cell r="G1896">
            <v>3</v>
          </cell>
        </row>
        <row r="1897">
          <cell r="D1897">
            <v>36053</v>
          </cell>
          <cell r="E1897">
            <v>1.3933089999999999</v>
          </cell>
          <cell r="F1897" t="str">
            <v>Terça-Feira</v>
          </cell>
          <cell r="G1897">
            <v>2</v>
          </cell>
        </row>
        <row r="1898">
          <cell r="D1898">
            <v>36052</v>
          </cell>
          <cell r="E1898">
            <v>1.3931070000000001</v>
          </cell>
          <cell r="F1898" t="str">
            <v>Segunda-Feria</v>
          </cell>
          <cell r="G1898">
            <v>1</v>
          </cell>
        </row>
        <row r="1899">
          <cell r="D1899">
            <v>36051</v>
          </cell>
          <cell r="E1899">
            <v>1.3929050000000001</v>
          </cell>
          <cell r="F1899" t="str">
            <v>Domingo</v>
          </cell>
          <cell r="G1899">
            <v>7</v>
          </cell>
        </row>
        <row r="1900">
          <cell r="D1900">
            <v>36050</v>
          </cell>
          <cell r="E1900">
            <v>1.392703</v>
          </cell>
          <cell r="F1900" t="str">
            <v>Sábado</v>
          </cell>
          <cell r="G1900">
            <v>6</v>
          </cell>
        </row>
        <row r="1901">
          <cell r="D1901">
            <v>36049</v>
          </cell>
          <cell r="E1901">
            <v>1.392501</v>
          </cell>
          <cell r="F1901" t="str">
            <v>Sexta-feira</v>
          </cell>
          <cell r="G1901">
            <v>5</v>
          </cell>
        </row>
        <row r="1902">
          <cell r="D1902">
            <v>36048</v>
          </cell>
          <cell r="E1902">
            <v>1.392299</v>
          </cell>
          <cell r="F1902" t="str">
            <v>Quinta-feira</v>
          </cell>
          <cell r="G1902">
            <v>4</v>
          </cell>
        </row>
        <row r="1903">
          <cell r="D1903">
            <v>36047</v>
          </cell>
          <cell r="E1903">
            <v>1.3920969999999999</v>
          </cell>
          <cell r="F1903" t="str">
            <v>Quarta-Feira</v>
          </cell>
          <cell r="G1903">
            <v>3</v>
          </cell>
        </row>
        <row r="1904">
          <cell r="D1904">
            <v>36046</v>
          </cell>
          <cell r="E1904">
            <v>1.3918950000000001</v>
          </cell>
          <cell r="F1904" t="str">
            <v>Terça-Feira</v>
          </cell>
          <cell r="G1904">
            <v>2</v>
          </cell>
        </row>
        <row r="1905">
          <cell r="D1905">
            <v>36045</v>
          </cell>
          <cell r="E1905">
            <v>1.3916930000000001</v>
          </cell>
          <cell r="F1905" t="str">
            <v>Segunda-Feria</v>
          </cell>
          <cell r="G1905">
            <v>1</v>
          </cell>
        </row>
        <row r="1906">
          <cell r="D1906">
            <v>36044</v>
          </cell>
          <cell r="E1906">
            <v>1.391491</v>
          </cell>
          <cell r="F1906" t="str">
            <v>Domingo</v>
          </cell>
          <cell r="G1906">
            <v>7</v>
          </cell>
        </row>
        <row r="1907">
          <cell r="D1907">
            <v>36043</v>
          </cell>
          <cell r="E1907">
            <v>1.391289</v>
          </cell>
          <cell r="F1907" t="str">
            <v>Sábado</v>
          </cell>
          <cell r="G1907">
            <v>6</v>
          </cell>
        </row>
        <row r="1908">
          <cell r="D1908">
            <v>36042</v>
          </cell>
          <cell r="E1908">
            <v>1.391087</v>
          </cell>
          <cell r="F1908" t="str">
            <v>Sexta-feira</v>
          </cell>
          <cell r="G1908">
            <v>5</v>
          </cell>
        </row>
        <row r="1909">
          <cell r="D1909">
            <v>36041</v>
          </cell>
          <cell r="E1909">
            <v>1.3908849999999999</v>
          </cell>
          <cell r="F1909" t="str">
            <v>Quinta-feira</v>
          </cell>
          <cell r="G1909">
            <v>4</v>
          </cell>
        </row>
        <row r="1910">
          <cell r="D1910">
            <v>36040</v>
          </cell>
          <cell r="E1910">
            <v>1.3906829999999999</v>
          </cell>
          <cell r="F1910" t="str">
            <v>Quarta-Feira</v>
          </cell>
          <cell r="G1910">
            <v>3</v>
          </cell>
        </row>
        <row r="1911">
          <cell r="D1911">
            <v>36039</v>
          </cell>
          <cell r="E1911">
            <v>1.3904810000000001</v>
          </cell>
          <cell r="F1911" t="str">
            <v>Terça-Feira</v>
          </cell>
          <cell r="G1911">
            <v>2</v>
          </cell>
        </row>
        <row r="1912">
          <cell r="D1912">
            <v>36038</v>
          </cell>
          <cell r="E1912">
            <v>1.3903160000000001</v>
          </cell>
          <cell r="F1912" t="str">
            <v>Segunda-Feria</v>
          </cell>
          <cell r="G1912">
            <v>1</v>
          </cell>
        </row>
        <row r="1913">
          <cell r="D1913">
            <v>36037</v>
          </cell>
          <cell r="E1913">
            <v>1.3901509999999999</v>
          </cell>
          <cell r="F1913" t="str">
            <v>Domingo</v>
          </cell>
          <cell r="G1913">
            <v>7</v>
          </cell>
        </row>
        <row r="1914">
          <cell r="D1914">
            <v>36036</v>
          </cell>
          <cell r="E1914">
            <v>1.3899859999999999</v>
          </cell>
          <cell r="F1914" t="str">
            <v>Sábado</v>
          </cell>
          <cell r="G1914">
            <v>6</v>
          </cell>
        </row>
        <row r="1915">
          <cell r="D1915">
            <v>36035</v>
          </cell>
          <cell r="E1915">
            <v>1.389821</v>
          </cell>
          <cell r="F1915" t="str">
            <v>Sexta-feira</v>
          </cell>
          <cell r="G1915">
            <v>5</v>
          </cell>
        </row>
        <row r="1916">
          <cell r="D1916">
            <v>36034</v>
          </cell>
          <cell r="E1916">
            <v>1.389656</v>
          </cell>
          <cell r="F1916" t="str">
            <v>Quinta-feira</v>
          </cell>
          <cell r="G1916">
            <v>4</v>
          </cell>
        </row>
        <row r="1917">
          <cell r="D1917">
            <v>36033</v>
          </cell>
          <cell r="E1917">
            <v>1.389491</v>
          </cell>
          <cell r="F1917" t="str">
            <v>Quarta-Feira</v>
          </cell>
          <cell r="G1917">
            <v>3</v>
          </cell>
        </row>
        <row r="1918">
          <cell r="D1918">
            <v>36032</v>
          </cell>
          <cell r="E1918">
            <v>1.3893260000000001</v>
          </cell>
          <cell r="F1918" t="str">
            <v>Terça-Feira</v>
          </cell>
          <cell r="G1918">
            <v>2</v>
          </cell>
        </row>
        <row r="1919">
          <cell r="D1919">
            <v>36031</v>
          </cell>
          <cell r="E1919">
            <v>1.3891610000000001</v>
          </cell>
          <cell r="F1919" t="str">
            <v>Segunda-Feria</v>
          </cell>
          <cell r="G1919">
            <v>1</v>
          </cell>
        </row>
        <row r="1920">
          <cell r="D1920">
            <v>36030</v>
          </cell>
          <cell r="E1920">
            <v>1.3889959999999999</v>
          </cell>
          <cell r="F1920" t="str">
            <v>Domingo</v>
          </cell>
          <cell r="G1920">
            <v>7</v>
          </cell>
        </row>
        <row r="1921">
          <cell r="D1921">
            <v>36029</v>
          </cell>
          <cell r="E1921">
            <v>1.3888309999999999</v>
          </cell>
          <cell r="F1921" t="str">
            <v>Sábado</v>
          </cell>
          <cell r="G1921">
            <v>6</v>
          </cell>
        </row>
        <row r="1922">
          <cell r="D1922">
            <v>36028</v>
          </cell>
          <cell r="E1922">
            <v>1.388666</v>
          </cell>
          <cell r="F1922" t="str">
            <v>Sexta-feira</v>
          </cell>
          <cell r="G1922">
            <v>5</v>
          </cell>
        </row>
        <row r="1923">
          <cell r="D1923">
            <v>36027</v>
          </cell>
          <cell r="E1923">
            <v>1.388501</v>
          </cell>
          <cell r="F1923" t="str">
            <v>Quinta-feira</v>
          </cell>
          <cell r="G1923">
            <v>4</v>
          </cell>
        </row>
        <row r="1924">
          <cell r="D1924">
            <v>36026</v>
          </cell>
          <cell r="E1924">
            <v>1.388336</v>
          </cell>
          <cell r="F1924" t="str">
            <v>Quarta-Feira</v>
          </cell>
          <cell r="G1924">
            <v>3</v>
          </cell>
        </row>
        <row r="1925">
          <cell r="D1925">
            <v>36025</v>
          </cell>
          <cell r="E1925">
            <v>1.388171</v>
          </cell>
          <cell r="F1925" t="str">
            <v>Terça-Feira</v>
          </cell>
          <cell r="G1925">
            <v>2</v>
          </cell>
        </row>
        <row r="1926">
          <cell r="D1926">
            <v>36024</v>
          </cell>
          <cell r="E1926">
            <v>1.3880060000000001</v>
          </cell>
          <cell r="F1926" t="str">
            <v>Segunda-Feria</v>
          </cell>
          <cell r="G1926">
            <v>1</v>
          </cell>
        </row>
        <row r="1927">
          <cell r="D1927">
            <v>36023</v>
          </cell>
          <cell r="E1927">
            <v>1.3878410000000001</v>
          </cell>
          <cell r="F1927" t="str">
            <v>Domingo</v>
          </cell>
          <cell r="G1927">
            <v>7</v>
          </cell>
        </row>
        <row r="1928">
          <cell r="D1928">
            <v>36022</v>
          </cell>
          <cell r="E1928">
            <v>1.3876759999999999</v>
          </cell>
          <cell r="F1928" t="str">
            <v>Sábado</v>
          </cell>
          <cell r="G1928">
            <v>6</v>
          </cell>
        </row>
        <row r="1929">
          <cell r="D1929">
            <v>36021</v>
          </cell>
          <cell r="E1929">
            <v>1.3875109999999999</v>
          </cell>
          <cell r="F1929" t="str">
            <v>Sexta-feira</v>
          </cell>
          <cell r="G1929">
            <v>5</v>
          </cell>
        </row>
        <row r="1930">
          <cell r="D1930">
            <v>36020</v>
          </cell>
          <cell r="E1930">
            <v>1.387346</v>
          </cell>
          <cell r="F1930" t="str">
            <v>Quinta-feira</v>
          </cell>
          <cell r="G1930">
            <v>4</v>
          </cell>
        </row>
        <row r="1931">
          <cell r="D1931">
            <v>36019</v>
          </cell>
          <cell r="E1931">
            <v>1.387181</v>
          </cell>
          <cell r="F1931" t="str">
            <v>Quarta-Feira</v>
          </cell>
          <cell r="G1931">
            <v>3</v>
          </cell>
        </row>
        <row r="1932">
          <cell r="D1932">
            <v>36018</v>
          </cell>
          <cell r="E1932">
            <v>1.387016</v>
          </cell>
          <cell r="F1932" t="str">
            <v>Terça-Feira</v>
          </cell>
          <cell r="G1932">
            <v>2</v>
          </cell>
        </row>
        <row r="1933">
          <cell r="D1933">
            <v>36017</v>
          </cell>
          <cell r="E1933">
            <v>1.3868510000000001</v>
          </cell>
          <cell r="F1933" t="str">
            <v>Segunda-Feria</v>
          </cell>
          <cell r="G1933">
            <v>1</v>
          </cell>
        </row>
        <row r="1934">
          <cell r="D1934">
            <v>36016</v>
          </cell>
          <cell r="E1934">
            <v>1.3866860000000001</v>
          </cell>
          <cell r="F1934" t="str">
            <v>Domingo</v>
          </cell>
          <cell r="G1934">
            <v>7</v>
          </cell>
        </row>
        <row r="1935">
          <cell r="D1935">
            <v>36015</v>
          </cell>
          <cell r="E1935">
            <v>1.3865209999999999</v>
          </cell>
          <cell r="F1935" t="str">
            <v>Sábado</v>
          </cell>
          <cell r="G1935">
            <v>6</v>
          </cell>
        </row>
        <row r="1936">
          <cell r="D1936">
            <v>36014</v>
          </cell>
          <cell r="E1936">
            <v>1.3863559999999999</v>
          </cell>
          <cell r="F1936" t="str">
            <v>Sexta-feira</v>
          </cell>
          <cell r="G1936">
            <v>5</v>
          </cell>
        </row>
        <row r="1937">
          <cell r="D1937">
            <v>36013</v>
          </cell>
          <cell r="E1937">
            <v>1.386191</v>
          </cell>
          <cell r="F1937" t="str">
            <v>Quinta-feira</v>
          </cell>
          <cell r="G1937">
            <v>4</v>
          </cell>
        </row>
        <row r="1938">
          <cell r="D1938">
            <v>36012</v>
          </cell>
          <cell r="E1938">
            <v>1.386026</v>
          </cell>
          <cell r="F1938" t="str">
            <v>Quarta-Feira</v>
          </cell>
          <cell r="G1938">
            <v>3</v>
          </cell>
        </row>
        <row r="1939">
          <cell r="D1939">
            <v>36011</v>
          </cell>
          <cell r="E1939">
            <v>1.385861</v>
          </cell>
          <cell r="F1939" t="str">
            <v>Terça-Feira</v>
          </cell>
          <cell r="G1939">
            <v>2</v>
          </cell>
        </row>
        <row r="1940">
          <cell r="D1940">
            <v>36010</v>
          </cell>
          <cell r="E1940">
            <v>1.385696</v>
          </cell>
          <cell r="F1940" t="str">
            <v>Segunda-Feria</v>
          </cell>
          <cell r="G1940">
            <v>1</v>
          </cell>
        </row>
        <row r="1941">
          <cell r="D1941">
            <v>36009</v>
          </cell>
          <cell r="E1941">
            <v>1.3855310000000001</v>
          </cell>
          <cell r="F1941" t="str">
            <v>Domingo</v>
          </cell>
          <cell r="G1941">
            <v>7</v>
          </cell>
        </row>
        <row r="1942">
          <cell r="D1942">
            <v>36008</v>
          </cell>
          <cell r="E1942">
            <v>1.3853660000000001</v>
          </cell>
          <cell r="F1942" t="str">
            <v>Sábado</v>
          </cell>
          <cell r="G1942">
            <v>6</v>
          </cell>
        </row>
        <row r="1943">
          <cell r="D1943">
            <v>36007</v>
          </cell>
          <cell r="E1943">
            <v>1.3852009999999999</v>
          </cell>
          <cell r="F1943" t="str">
            <v>Sexta-feira</v>
          </cell>
          <cell r="G1943">
            <v>5</v>
          </cell>
        </row>
        <row r="1944">
          <cell r="D1944">
            <v>36006</v>
          </cell>
          <cell r="E1944">
            <v>1.3850370000000001</v>
          </cell>
          <cell r="F1944" t="str">
            <v>Quinta-feira</v>
          </cell>
          <cell r="G1944">
            <v>4</v>
          </cell>
        </row>
        <row r="1945">
          <cell r="D1945">
            <v>36005</v>
          </cell>
          <cell r="E1945">
            <v>1.384873</v>
          </cell>
          <cell r="F1945" t="str">
            <v>Quarta-Feira</v>
          </cell>
          <cell r="G1945">
            <v>3</v>
          </cell>
        </row>
        <row r="1946">
          <cell r="D1946">
            <v>36004</v>
          </cell>
          <cell r="E1946">
            <v>1.384709</v>
          </cell>
          <cell r="F1946" t="str">
            <v>Terça-Feira</v>
          </cell>
          <cell r="G1946">
            <v>2</v>
          </cell>
        </row>
        <row r="1947">
          <cell r="D1947">
            <v>36003</v>
          </cell>
          <cell r="E1947">
            <v>1.3845449999999999</v>
          </cell>
          <cell r="F1947" t="str">
            <v>Segunda-Feria</v>
          </cell>
          <cell r="G1947">
            <v>1</v>
          </cell>
        </row>
        <row r="1948">
          <cell r="D1948">
            <v>36002</v>
          </cell>
          <cell r="E1948">
            <v>1.3843810000000001</v>
          </cell>
          <cell r="F1948" t="str">
            <v>Domingo</v>
          </cell>
          <cell r="G1948">
            <v>7</v>
          </cell>
        </row>
        <row r="1949">
          <cell r="D1949">
            <v>36001</v>
          </cell>
          <cell r="E1949">
            <v>1.384217</v>
          </cell>
          <cell r="F1949" t="str">
            <v>Sábado</v>
          </cell>
          <cell r="G1949">
            <v>6</v>
          </cell>
        </row>
        <row r="1950">
          <cell r="D1950">
            <v>36000</v>
          </cell>
          <cell r="E1950">
            <v>1.384053</v>
          </cell>
          <cell r="F1950" t="str">
            <v>Sexta-feira</v>
          </cell>
          <cell r="G1950">
            <v>5</v>
          </cell>
        </row>
        <row r="1951">
          <cell r="D1951">
            <v>35999</v>
          </cell>
          <cell r="E1951">
            <v>1.3838889999999999</v>
          </cell>
          <cell r="F1951" t="str">
            <v>Quinta-feira</v>
          </cell>
          <cell r="G1951">
            <v>4</v>
          </cell>
        </row>
        <row r="1952">
          <cell r="D1952">
            <v>35998</v>
          </cell>
          <cell r="E1952">
            <v>1.3837250000000001</v>
          </cell>
          <cell r="F1952" t="str">
            <v>Quarta-Feira</v>
          </cell>
          <cell r="G1952">
            <v>3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 2"/>
      <sheetName val="FINAL"/>
      <sheetName val="CONS IND"/>
      <sheetName val="CEPEM"/>
      <sheetName val="CONS GRP"/>
      <sheetName val="ACCESS"/>
      <sheetName val="FC_KWI"/>
      <sheetName val="FC_CEP"/>
      <sheetName val="FC_CON"/>
    </sheetNames>
    <sheetDataSet>
      <sheetData sheetId="0" refreshError="1"/>
      <sheetData sheetId="1" refreshError="1">
        <row r="1">
          <cell r="A1">
            <v>4</v>
          </cell>
        </row>
      </sheetData>
      <sheetData sheetId="2" refreshError="1">
        <row r="6">
          <cell r="A6">
            <v>1</v>
          </cell>
          <cell r="B6" t="str">
            <v>ENTRADAS OPERACIONAIS</v>
          </cell>
          <cell r="C6">
            <v>10298885.35</v>
          </cell>
          <cell r="D6">
            <v>9868646.9700000007</v>
          </cell>
          <cell r="E6">
            <v>18379531.560000002</v>
          </cell>
          <cell r="F6">
            <v>12152023.630000001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2</v>
          </cell>
          <cell r="B7" t="str">
            <v>Ingressos Clientes - M.I.</v>
          </cell>
          <cell r="C7">
            <v>6825631.1800000006</v>
          </cell>
          <cell r="D7">
            <v>5624691.3399999999</v>
          </cell>
          <cell r="E7">
            <v>7329808.6299999999</v>
          </cell>
          <cell r="F7">
            <v>4642213.99</v>
          </cell>
        </row>
        <row r="8">
          <cell r="A8">
            <v>43</v>
          </cell>
          <cell r="B8" t="str">
            <v>Ingressos Cobrança</v>
          </cell>
          <cell r="F8">
            <v>1871894.04</v>
          </cell>
        </row>
        <row r="9">
          <cell r="A9">
            <v>3</v>
          </cell>
          <cell r="B9" t="str">
            <v>Ingressos finames</v>
          </cell>
          <cell r="C9">
            <v>1585622.5</v>
          </cell>
          <cell r="D9">
            <v>2753524.13</v>
          </cell>
          <cell r="E9">
            <v>1154552.73</v>
          </cell>
          <cell r="F9">
            <v>1107915.6000000001</v>
          </cell>
        </row>
        <row r="10">
          <cell r="A10">
            <v>4</v>
          </cell>
          <cell r="B10" t="str">
            <v>Ingressos Vinculados</v>
          </cell>
          <cell r="C10">
            <v>541448.15</v>
          </cell>
          <cell r="D10">
            <v>41119.870000000003</v>
          </cell>
          <cell r="E10">
            <v>0</v>
          </cell>
          <cell r="F10">
            <v>0</v>
          </cell>
        </row>
        <row r="11">
          <cell r="A11">
            <v>5</v>
          </cell>
          <cell r="B11" t="str">
            <v>Ingressos Sinais</v>
          </cell>
          <cell r="C11">
            <v>343705</v>
          </cell>
          <cell r="D11">
            <v>485835</v>
          </cell>
          <cell r="E11">
            <v>1077809</v>
          </cell>
          <cell r="F11">
            <v>800000</v>
          </cell>
        </row>
        <row r="12">
          <cell r="A12">
            <v>6</v>
          </cell>
          <cell r="B12" t="str">
            <v>Ingressos Clientes Exportação</v>
          </cell>
          <cell r="C12">
            <v>829814.59</v>
          </cell>
          <cell r="D12">
            <v>997250</v>
          </cell>
          <cell r="E12">
            <v>8831760.6699999999</v>
          </cell>
          <cell r="F12">
            <v>3130000</v>
          </cell>
        </row>
        <row r="13">
          <cell r="A13">
            <v>7</v>
          </cell>
          <cell r="B13" t="str">
            <v>Outros (Rest. ipi, icms, etc)</v>
          </cell>
          <cell r="C13">
            <v>214208.02</v>
          </cell>
          <cell r="D13">
            <v>0</v>
          </cell>
          <cell r="E13">
            <v>0</v>
          </cell>
          <cell r="F13">
            <v>600000</v>
          </cell>
        </row>
        <row r="14">
          <cell r="A14">
            <v>8</v>
          </cell>
          <cell r="B14" t="str">
            <v>Devolução a Clientes</v>
          </cell>
          <cell r="C14">
            <v>-41544.089999999997</v>
          </cell>
          <cell r="D14">
            <v>-33773.370000000003</v>
          </cell>
          <cell r="E14">
            <v>-14399.47</v>
          </cell>
          <cell r="F14">
            <v>0</v>
          </cell>
        </row>
        <row r="15">
          <cell r="A15">
            <v>9</v>
          </cell>
          <cell r="B15" t="str">
            <v>SAÍDAS OPERACIONAIS</v>
          </cell>
          <cell r="C15">
            <v>14377927.879999999</v>
          </cell>
          <cell r="D15">
            <v>12051749.989999998</v>
          </cell>
          <cell r="E15">
            <v>16237435.919999996</v>
          </cell>
          <cell r="F15">
            <v>17335765.449999999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>
            <v>10</v>
          </cell>
          <cell r="B16" t="str">
            <v>Fornecedores Indústria/Dps</v>
          </cell>
          <cell r="C16">
            <v>8563705.8600000013</v>
          </cell>
          <cell r="D16">
            <v>7710404.629999999</v>
          </cell>
          <cell r="E16">
            <v>10036110.109999999</v>
          </cell>
          <cell r="F16">
            <v>10227519.859999999</v>
          </cell>
        </row>
        <row r="17">
          <cell r="A17">
            <v>11</v>
          </cell>
          <cell r="B17" t="str">
            <v>Benefícios Sociais</v>
          </cell>
          <cell r="C17">
            <v>152380.49</v>
          </cell>
          <cell r="D17">
            <v>147395.13</v>
          </cell>
          <cell r="E17">
            <v>134394.51999999999</v>
          </cell>
          <cell r="F17">
            <v>115800</v>
          </cell>
        </row>
        <row r="18">
          <cell r="A18">
            <v>12</v>
          </cell>
          <cell r="B18" t="str">
            <v>Impostos</v>
          </cell>
          <cell r="C18">
            <v>1038728.01</v>
          </cell>
          <cell r="D18">
            <v>485994.56</v>
          </cell>
          <cell r="E18">
            <v>588556.02</v>
          </cell>
          <cell r="F18">
            <v>691000</v>
          </cell>
        </row>
        <row r="19">
          <cell r="A19">
            <v>13</v>
          </cell>
          <cell r="B19" t="str">
            <v>Salários</v>
          </cell>
          <cell r="C19">
            <v>963174.11</v>
          </cell>
          <cell r="D19">
            <v>1026115.8</v>
          </cell>
          <cell r="E19">
            <v>1208827.8999999999</v>
          </cell>
          <cell r="F19">
            <v>956643</v>
          </cell>
        </row>
        <row r="20">
          <cell r="A20">
            <v>14</v>
          </cell>
          <cell r="B20" t="str">
            <v>Encargos Sociais</v>
          </cell>
          <cell r="C20">
            <v>608830.75</v>
          </cell>
          <cell r="D20">
            <v>520589.68</v>
          </cell>
          <cell r="E20">
            <v>543593.21</v>
          </cell>
          <cell r="F20">
            <v>529650</v>
          </cell>
        </row>
        <row r="21">
          <cell r="A21">
            <v>15</v>
          </cell>
          <cell r="B21" t="str">
            <v>Arrend. Mercantil e Locações</v>
          </cell>
          <cell r="C21">
            <v>55190.85</v>
          </cell>
          <cell r="D21">
            <v>62738.42</v>
          </cell>
          <cell r="E21">
            <v>45561.33</v>
          </cell>
          <cell r="F21">
            <v>51103.23</v>
          </cell>
        </row>
        <row r="22">
          <cell r="A22">
            <v>16</v>
          </cell>
          <cell r="B22" t="str">
            <v>Viagens e Representações</v>
          </cell>
          <cell r="C22">
            <v>102493.67</v>
          </cell>
          <cell r="D22">
            <v>150065.09</v>
          </cell>
          <cell r="E22">
            <v>116949</v>
          </cell>
          <cell r="F22">
            <v>181631</v>
          </cell>
        </row>
        <row r="23">
          <cell r="A23">
            <v>17</v>
          </cell>
          <cell r="B23" t="str">
            <v>Serviços de Terceiros</v>
          </cell>
          <cell r="C23">
            <v>694498.12</v>
          </cell>
          <cell r="D23">
            <v>675764.2</v>
          </cell>
          <cell r="E23">
            <v>1365126.37</v>
          </cell>
          <cell r="F23">
            <v>905895</v>
          </cell>
        </row>
        <row r="24">
          <cell r="A24">
            <v>18</v>
          </cell>
          <cell r="B24" t="str">
            <v>Comunicações</v>
          </cell>
          <cell r="C24">
            <v>36758.129999999997</v>
          </cell>
          <cell r="D24">
            <v>93647.39</v>
          </cell>
          <cell r="E24">
            <v>60865.97</v>
          </cell>
          <cell r="F24">
            <v>69345</v>
          </cell>
        </row>
        <row r="25">
          <cell r="A25">
            <v>19</v>
          </cell>
          <cell r="B25" t="str">
            <v>Fretes e Carretos</v>
          </cell>
          <cell r="C25">
            <v>340976.01</v>
          </cell>
          <cell r="D25">
            <v>393433</v>
          </cell>
          <cell r="E25">
            <v>476145.7</v>
          </cell>
          <cell r="F25">
            <v>2460002.14</v>
          </cell>
        </row>
        <row r="26">
          <cell r="A26">
            <v>20</v>
          </cell>
          <cell r="B26" t="str">
            <v>Comissões</v>
          </cell>
          <cell r="C26">
            <v>519257.15</v>
          </cell>
          <cell r="D26">
            <v>188779.9</v>
          </cell>
          <cell r="E26">
            <v>723544.94</v>
          </cell>
          <cell r="F26">
            <v>705225.22</v>
          </cell>
        </row>
        <row r="27">
          <cell r="A27">
            <v>21</v>
          </cell>
          <cell r="B27" t="str">
            <v>Energia Elétrica</v>
          </cell>
          <cell r="C27">
            <v>38135.15</v>
          </cell>
          <cell r="D27">
            <v>32890.28</v>
          </cell>
          <cell r="E27">
            <v>34118.18</v>
          </cell>
          <cell r="F27">
            <v>43171</v>
          </cell>
        </row>
        <row r="28">
          <cell r="A28">
            <v>22</v>
          </cell>
          <cell r="B28" t="str">
            <v>Manutenção de Bens</v>
          </cell>
          <cell r="C28">
            <v>52113.04</v>
          </cell>
          <cell r="D28">
            <v>51564.84</v>
          </cell>
          <cell r="E28">
            <v>103776.11</v>
          </cell>
          <cell r="F28">
            <v>84380</v>
          </cell>
        </row>
        <row r="29">
          <cell r="A29">
            <v>23</v>
          </cell>
          <cell r="B29" t="str">
            <v>Propaganda e Publicidade</v>
          </cell>
          <cell r="C29">
            <v>69203.17</v>
          </cell>
          <cell r="D29">
            <v>18456.55</v>
          </cell>
          <cell r="E29">
            <v>136240.63</v>
          </cell>
          <cell r="F29">
            <v>31400</v>
          </cell>
        </row>
        <row r="30">
          <cell r="A30">
            <v>24</v>
          </cell>
          <cell r="B30" t="str">
            <v>Outros</v>
          </cell>
          <cell r="C30">
            <v>1142483.3700000001</v>
          </cell>
          <cell r="D30">
            <v>493910.52</v>
          </cell>
          <cell r="E30">
            <v>663625.93000000005</v>
          </cell>
          <cell r="F30">
            <v>283000</v>
          </cell>
        </row>
        <row r="31">
          <cell r="A31">
            <v>25</v>
          </cell>
          <cell r="B31" t="str">
            <v>SALDO OPERACIONAL</v>
          </cell>
          <cell r="C31">
            <v>-4079042.5299999993</v>
          </cell>
          <cell r="D31">
            <v>-2183103.0199999977</v>
          </cell>
          <cell r="E31">
            <v>2142095.6400000062</v>
          </cell>
          <cell r="F31">
            <v>-5183741.8199999984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26</v>
          </cell>
          <cell r="B32" t="str">
            <v>ENTRADAS NÃO OPERACIONAIS</v>
          </cell>
          <cell r="C32">
            <v>11834084.319999998</v>
          </cell>
          <cell r="D32">
            <v>4890963.5199999996</v>
          </cell>
          <cell r="E32">
            <v>11806197.780000001</v>
          </cell>
          <cell r="F32">
            <v>6524508.4699999997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27</v>
          </cell>
          <cell r="B33" t="str">
            <v>Captação de Empréstimos</v>
          </cell>
          <cell r="C33">
            <v>5986336.6499999994</v>
          </cell>
          <cell r="D33">
            <v>2570000</v>
          </cell>
          <cell r="E33">
            <v>5414613.3200000003</v>
          </cell>
          <cell r="F33">
            <v>6300000</v>
          </cell>
        </row>
        <row r="34">
          <cell r="A34">
            <v>28</v>
          </cell>
          <cell r="B34" t="str">
            <v>Acc´s/ Finamex Pré-embarque</v>
          </cell>
          <cell r="C34">
            <v>5509800</v>
          </cell>
          <cell r="D34">
            <v>2070586.1</v>
          </cell>
          <cell r="E34">
            <v>3137950</v>
          </cell>
          <cell r="F34">
            <v>0</v>
          </cell>
        </row>
        <row r="35">
          <cell r="A35">
            <v>29</v>
          </cell>
          <cell r="B35" t="str">
            <v>Resgate de Aplicações</v>
          </cell>
          <cell r="C35">
            <v>100000</v>
          </cell>
          <cell r="D35">
            <v>9640.6</v>
          </cell>
          <cell r="E35">
            <v>3215411.18</v>
          </cell>
          <cell r="F35">
            <v>224508.47</v>
          </cell>
        </row>
        <row r="36">
          <cell r="A36">
            <v>30</v>
          </cell>
          <cell r="B36" t="str">
            <v>Receitas Financeiras</v>
          </cell>
          <cell r="C36">
            <v>947.67</v>
          </cell>
          <cell r="D36">
            <v>0</v>
          </cell>
          <cell r="E36">
            <v>1085.8800000000001</v>
          </cell>
          <cell r="F36">
            <v>0</v>
          </cell>
        </row>
        <row r="37">
          <cell r="A37">
            <v>31</v>
          </cell>
          <cell r="B37" t="str">
            <v>Recebimento de Mutuo</v>
          </cell>
          <cell r="C37">
            <v>237000</v>
          </cell>
          <cell r="D37">
            <v>154000</v>
          </cell>
          <cell r="E37">
            <v>36000</v>
          </cell>
          <cell r="F37">
            <v>0</v>
          </cell>
        </row>
        <row r="38">
          <cell r="A38">
            <v>32</v>
          </cell>
          <cell r="B38" t="str">
            <v>Outros</v>
          </cell>
          <cell r="C38">
            <v>0</v>
          </cell>
          <cell r="D38">
            <v>86736.82</v>
          </cell>
          <cell r="E38">
            <v>1137.4000000000001</v>
          </cell>
          <cell r="F38">
            <v>0</v>
          </cell>
        </row>
        <row r="39">
          <cell r="A39">
            <v>33</v>
          </cell>
          <cell r="B39" t="str">
            <v>SAÍDAS NÃO OPERACIONAIS</v>
          </cell>
          <cell r="C39">
            <v>7828016.7500000009</v>
          </cell>
          <cell r="D39">
            <v>2901033.1599999997</v>
          </cell>
          <cell r="E39">
            <v>13737927.549999999</v>
          </cell>
          <cell r="F39">
            <v>342650.62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>
            <v>34</v>
          </cell>
          <cell r="B40" t="str">
            <v>Amortização Empréstimos</v>
          </cell>
          <cell r="C40">
            <v>6749119.4100000001</v>
          </cell>
          <cell r="D40">
            <v>2281559.88</v>
          </cell>
          <cell r="E40">
            <v>9549599.4699999988</v>
          </cell>
          <cell r="F40">
            <v>0</v>
          </cell>
        </row>
        <row r="41">
          <cell r="A41">
            <v>35</v>
          </cell>
          <cell r="B41" t="str">
            <v>Aplicações Financeiras</v>
          </cell>
          <cell r="C41">
            <v>14421.53</v>
          </cell>
          <cell r="D41">
            <v>110000</v>
          </cell>
          <cell r="E41">
            <v>3440014</v>
          </cell>
          <cell r="F41">
            <v>0</v>
          </cell>
        </row>
        <row r="42">
          <cell r="A42">
            <v>36</v>
          </cell>
          <cell r="B42" t="str">
            <v>Investimentos</v>
          </cell>
          <cell r="C42">
            <v>4082.82</v>
          </cell>
          <cell r="D42">
            <v>432.4</v>
          </cell>
          <cell r="E42">
            <v>198060.7</v>
          </cell>
          <cell r="F42">
            <v>6263.77</v>
          </cell>
        </row>
        <row r="43">
          <cell r="A43">
            <v>37</v>
          </cell>
          <cell r="B43" t="str">
            <v>Despesas Financeiras</v>
          </cell>
          <cell r="C43">
            <v>403733.59</v>
          </cell>
          <cell r="D43">
            <v>224571.74</v>
          </cell>
          <cell r="E43">
            <v>174788.57</v>
          </cell>
          <cell r="F43">
            <v>288386.84999999998</v>
          </cell>
        </row>
        <row r="44">
          <cell r="A44">
            <v>44</v>
          </cell>
          <cell r="B44" t="str">
            <v>Despesas CPMF</v>
          </cell>
          <cell r="F44">
            <v>48000</v>
          </cell>
        </row>
        <row r="45">
          <cell r="A45">
            <v>38</v>
          </cell>
          <cell r="B45" t="str">
            <v>Remessas Mutuo</v>
          </cell>
          <cell r="C45">
            <v>654021.15</v>
          </cell>
          <cell r="D45">
            <v>222630.89</v>
          </cell>
          <cell r="E45">
            <v>372826.56</v>
          </cell>
          <cell r="F45">
            <v>0</v>
          </cell>
        </row>
        <row r="46">
          <cell r="A46">
            <v>39</v>
          </cell>
          <cell r="B46" t="str">
            <v>Outros</v>
          </cell>
          <cell r="C46">
            <v>2638.25</v>
          </cell>
          <cell r="D46">
            <v>61838.25</v>
          </cell>
          <cell r="E46">
            <v>2638.25</v>
          </cell>
          <cell r="F46">
            <v>0</v>
          </cell>
        </row>
        <row r="47">
          <cell r="A47">
            <v>40</v>
          </cell>
          <cell r="B47" t="str">
            <v>SALDO NÃO OPERACIONAL</v>
          </cell>
          <cell r="C47">
            <v>4006067.5699999975</v>
          </cell>
          <cell r="D47">
            <v>1989930.3599999999</v>
          </cell>
          <cell r="E47">
            <v>-1931729.7699999977</v>
          </cell>
          <cell r="F47">
            <v>6181857.8499999996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>
            <v>41</v>
          </cell>
          <cell r="B48" t="str">
            <v>SALDO INICIAL</v>
          </cell>
          <cell r="C48">
            <v>356274</v>
          </cell>
          <cell r="D48">
            <v>283299.03999999817</v>
          </cell>
          <cell r="E48">
            <v>90126.380000000354</v>
          </cell>
          <cell r="F48">
            <v>300492.25000000885</v>
          </cell>
          <cell r="G48">
            <v>1298608.28000001</v>
          </cell>
          <cell r="H48">
            <v>1298608.28000001</v>
          </cell>
          <cell r="I48">
            <v>1298608.28000001</v>
          </cell>
          <cell r="J48">
            <v>1298608.28000001</v>
          </cell>
          <cell r="K48">
            <v>1298608.28000001</v>
          </cell>
          <cell r="L48">
            <v>1298608.28000001</v>
          </cell>
          <cell r="M48">
            <v>1298608.28000001</v>
          </cell>
          <cell r="N48">
            <v>1298608.28000001</v>
          </cell>
        </row>
        <row r="49">
          <cell r="A49">
            <v>42</v>
          </cell>
          <cell r="B49" t="str">
            <v>DÉFICIT OU SUPERAVIT</v>
          </cell>
          <cell r="C49">
            <v>283299.03999999817</v>
          </cell>
          <cell r="D49">
            <v>90126.380000000354</v>
          </cell>
          <cell r="E49">
            <v>300492.25000000885</v>
          </cell>
          <cell r="F49">
            <v>1298608.28000001</v>
          </cell>
          <cell r="G49">
            <v>1298608.28000001</v>
          </cell>
          <cell r="H49">
            <v>1298608.28000001</v>
          </cell>
          <cell r="I49">
            <v>1298608.28000001</v>
          </cell>
          <cell r="J49">
            <v>1298608.28000001</v>
          </cell>
          <cell r="K49">
            <v>1298608.28000001</v>
          </cell>
          <cell r="L49">
            <v>1298608.28000001</v>
          </cell>
          <cell r="M49">
            <v>1298608.28000001</v>
          </cell>
          <cell r="N49">
            <v>1298608.28000001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 AT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 AT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REC-BASEINT"/>
      <sheetName val="CTREC-BASEEXT"/>
      <sheetName val="CONTAB"/>
    </sheetNames>
    <sheetDataSet>
      <sheetData sheetId="0"/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REC-BASEINT"/>
      <sheetName val="CTREC-BASEEXT"/>
      <sheetName val="CONTAB"/>
    </sheetNames>
    <sheetDataSet>
      <sheetData sheetId="0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Nota Explicativa"/>
      <sheetName val="Apresentação"/>
      <sheetName val="Mapa de Movimentação"/>
      <sheetName val="Global Deprec. 31.10"/>
      <sheetName val=" Parâmetros - Depreciação"/>
      <sheetName val="Global Deprec. 31.12"/>
      <sheetName val="Tabela de Parâmetros"/>
      <sheetName val="Teste Inspeção 31.10"/>
      <sheetName val="LOG Inspec."/>
      <sheetName val="Teste Adições 31.10"/>
      <sheetName val="LOG Adições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da 2002"/>
      <sheetName val="Vendas MAR"/>
      <sheetName val="2002X2001"/>
      <sheetName val="Maiores clientes_KW"/>
      <sheetName val="Clientes COMEX"/>
      <sheetName val="Clientes SUL"/>
      <sheetName val="Clientes NORTE"/>
      <sheetName val="Clientes LESTE"/>
      <sheetName val="Clientes INST INDS"/>
      <sheetName val="Merc.Total"/>
      <sheetName val="Merc. Interno"/>
      <sheetName val="Merc.Externo "/>
      <sheetName val="grafico"/>
      <sheetName val="VFLUORI"/>
      <sheetName val="PL 100 Liquida ATU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0">
          <cell r="I10">
            <v>4794129.5989999995</v>
          </cell>
          <cell r="J10">
            <v>8043540.818</v>
          </cell>
          <cell r="O10">
            <v>7465957.7029999997</v>
          </cell>
          <cell r="P10">
            <v>13295110</v>
          </cell>
        </row>
        <row r="11">
          <cell r="I11">
            <v>4330674.88</v>
          </cell>
          <cell r="J11">
            <v>6135431.1120000007</v>
          </cell>
          <cell r="O11">
            <v>7892095.7479999997</v>
          </cell>
          <cell r="P11">
            <v>11307356</v>
          </cell>
        </row>
        <row r="12">
          <cell r="I12">
            <v>3039084.5250000004</v>
          </cell>
          <cell r="J12">
            <v>3300283.0080000004</v>
          </cell>
          <cell r="O12">
            <v>6805827.9385000002</v>
          </cell>
          <cell r="P12">
            <v>9091450</v>
          </cell>
        </row>
        <row r="13">
          <cell r="I13">
            <v>5216830.6059999997</v>
          </cell>
          <cell r="J13">
            <v>5938724.2000000002</v>
          </cell>
          <cell r="O13">
            <v>5436115.7549999999</v>
          </cell>
        </row>
        <row r="14">
          <cell r="I14">
            <v>5170766.25</v>
          </cell>
          <cell r="J14">
            <v>5756577.6720000003</v>
          </cell>
          <cell r="O14">
            <v>9673985.8715000004</v>
          </cell>
        </row>
        <row r="15">
          <cell r="I15">
            <v>7747440</v>
          </cell>
          <cell r="J15">
            <v>10951920.606000001</v>
          </cell>
          <cell r="O15">
            <v>12184656.874499999</v>
          </cell>
        </row>
        <row r="16">
          <cell r="I16">
            <v>10204901.222000001</v>
          </cell>
          <cell r="J16">
            <v>12798737.640000001</v>
          </cell>
          <cell r="O16">
            <v>14636951.509500001</v>
          </cell>
        </row>
        <row r="17">
          <cell r="I17">
            <v>12971931.367999999</v>
          </cell>
          <cell r="J17">
            <v>11509657.106999999</v>
          </cell>
          <cell r="O17">
            <v>16875590.030000001</v>
          </cell>
        </row>
        <row r="18">
          <cell r="I18">
            <v>11536473.992000001</v>
          </cell>
          <cell r="J18">
            <v>11207248.194</v>
          </cell>
          <cell r="O18">
            <v>18400457.59</v>
          </cell>
        </row>
        <row r="19">
          <cell r="I19">
            <v>8053011.4560000002</v>
          </cell>
          <cell r="J19">
            <v>18063529.967</v>
          </cell>
          <cell r="O19">
            <v>15208983.464400001</v>
          </cell>
        </row>
        <row r="20">
          <cell r="I20">
            <v>7005194.300999999</v>
          </cell>
          <cell r="J20">
            <v>8758193.9060000014</v>
          </cell>
          <cell r="O20">
            <v>13288752.14175</v>
          </cell>
        </row>
        <row r="21">
          <cell r="I21">
            <v>3375971.7600000002</v>
          </cell>
          <cell r="J21">
            <v>2453680.8450000002</v>
          </cell>
          <cell r="O21">
            <v>13342799.205</v>
          </cell>
        </row>
      </sheetData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scunho"/>
      <sheetName val="Link-Real"/>
      <sheetName val="ORÇ"/>
      <sheetName val="REAL"/>
      <sheetName val="BD"/>
      <sheetName val="Apres"/>
      <sheetName val="Apres2"/>
      <sheetName val="Endividame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D1" t="str">
            <v>Seq</v>
          </cell>
          <cell r="G1" t="str">
            <v>Seq</v>
          </cell>
          <cell r="L1">
            <v>38322</v>
          </cell>
          <cell r="P1">
            <v>38353</v>
          </cell>
          <cell r="T1">
            <v>38384</v>
          </cell>
          <cell r="X1">
            <v>38412</v>
          </cell>
          <cell r="AB1">
            <v>38443</v>
          </cell>
          <cell r="AF1">
            <v>38473</v>
          </cell>
          <cell r="AJ1">
            <v>38504</v>
          </cell>
          <cell r="AN1">
            <v>38534</v>
          </cell>
          <cell r="AR1">
            <v>38565</v>
          </cell>
          <cell r="AV1">
            <v>38596</v>
          </cell>
          <cell r="AZ1">
            <v>38626</v>
          </cell>
          <cell r="BD1">
            <v>38657</v>
          </cell>
          <cell r="BH1">
            <v>38687</v>
          </cell>
          <cell r="BL1">
            <v>38718</v>
          </cell>
          <cell r="BP1">
            <v>38749</v>
          </cell>
          <cell r="BT1">
            <v>38777</v>
          </cell>
          <cell r="BX1">
            <v>38808</v>
          </cell>
          <cell r="CB1">
            <v>38838</v>
          </cell>
          <cell r="CF1">
            <v>38869</v>
          </cell>
          <cell r="CJ1">
            <v>38899</v>
          </cell>
          <cell r="CN1">
            <v>38930</v>
          </cell>
          <cell r="CR1">
            <v>38961</v>
          </cell>
          <cell r="CV1">
            <v>38991</v>
          </cell>
          <cell r="CZ1">
            <v>39022</v>
          </cell>
          <cell r="DD1">
            <v>39052</v>
          </cell>
        </row>
        <row r="2">
          <cell r="C2" t="str">
            <v xml:space="preserve">FERTILIZANTES HERINGER </v>
          </cell>
          <cell r="D2" t="str">
            <v>Real</v>
          </cell>
          <cell r="G2" t="str">
            <v>orç</v>
          </cell>
          <cell r="L2" t="str">
            <v>Real acum</v>
          </cell>
          <cell r="M2" t="str">
            <v>Real mês</v>
          </cell>
          <cell r="N2" t="str">
            <v>orç acum</v>
          </cell>
          <cell r="O2" t="str">
            <v>orç mês</v>
          </cell>
          <cell r="P2" t="str">
            <v>Real acum</v>
          </cell>
          <cell r="Q2" t="str">
            <v>Real mês</v>
          </cell>
          <cell r="R2" t="str">
            <v>orç acum</v>
          </cell>
          <cell r="S2" t="str">
            <v>orç mês</v>
          </cell>
          <cell r="T2" t="str">
            <v>Real acum</v>
          </cell>
          <cell r="U2" t="str">
            <v>Real mês</v>
          </cell>
          <cell r="V2" t="str">
            <v>orç acum</v>
          </cell>
          <cell r="W2" t="str">
            <v>orç mês</v>
          </cell>
          <cell r="X2" t="str">
            <v>Real acum</v>
          </cell>
          <cell r="Y2" t="str">
            <v>Real mês</v>
          </cell>
          <cell r="Z2" t="str">
            <v>orç acum</v>
          </cell>
          <cell r="AA2" t="str">
            <v>orç mês</v>
          </cell>
          <cell r="AB2" t="str">
            <v>Real acum</v>
          </cell>
          <cell r="AC2" t="str">
            <v>Real mês</v>
          </cell>
          <cell r="AD2" t="str">
            <v>orç acum</v>
          </cell>
          <cell r="AE2" t="str">
            <v>orç mês</v>
          </cell>
          <cell r="AF2" t="str">
            <v>Real acum</v>
          </cell>
          <cell r="AG2" t="str">
            <v>Real mês</v>
          </cell>
          <cell r="AH2" t="str">
            <v>orç acum</v>
          </cell>
          <cell r="AI2" t="str">
            <v>orç mês</v>
          </cell>
          <cell r="AJ2" t="str">
            <v>Real acum</v>
          </cell>
          <cell r="AK2" t="str">
            <v>Real mês</v>
          </cell>
          <cell r="AL2" t="str">
            <v>orç acum</v>
          </cell>
          <cell r="AM2" t="str">
            <v>orç mês</v>
          </cell>
          <cell r="AN2" t="str">
            <v>Real acum</v>
          </cell>
          <cell r="AO2" t="str">
            <v>Real mês</v>
          </cell>
          <cell r="AP2" t="str">
            <v>orç acum</v>
          </cell>
          <cell r="AQ2" t="str">
            <v>orç mês</v>
          </cell>
          <cell r="AR2" t="str">
            <v>Real acum</v>
          </cell>
          <cell r="AS2" t="str">
            <v>Real mês</v>
          </cell>
          <cell r="AT2" t="str">
            <v>orç acum</v>
          </cell>
          <cell r="AU2" t="str">
            <v>orç mês</v>
          </cell>
          <cell r="AV2" t="str">
            <v>Real acum</v>
          </cell>
          <cell r="AW2" t="str">
            <v>Real mês</v>
          </cell>
          <cell r="AX2" t="str">
            <v>orç acum</v>
          </cell>
          <cell r="AY2" t="str">
            <v>orç mês</v>
          </cell>
          <cell r="AZ2" t="str">
            <v>Real acum</v>
          </cell>
          <cell r="BA2" t="str">
            <v>Real mês</v>
          </cell>
          <cell r="BB2" t="str">
            <v>orç acum</v>
          </cell>
          <cell r="BC2" t="str">
            <v>orç mês</v>
          </cell>
          <cell r="BD2" t="str">
            <v>Real acum</v>
          </cell>
          <cell r="BE2" t="str">
            <v>Real mês</v>
          </cell>
          <cell r="BF2" t="str">
            <v>orç acum</v>
          </cell>
          <cell r="BG2" t="str">
            <v>orç mês</v>
          </cell>
          <cell r="BH2" t="str">
            <v>Real acum</v>
          </cell>
          <cell r="BI2" t="str">
            <v>Real mês</v>
          </cell>
          <cell r="BJ2" t="str">
            <v>orç acum</v>
          </cell>
          <cell r="BK2" t="str">
            <v>orç mês</v>
          </cell>
          <cell r="BL2" t="str">
            <v>Real acum</v>
          </cell>
          <cell r="BM2" t="str">
            <v>Real mês</v>
          </cell>
          <cell r="BN2" t="str">
            <v>orç acum</v>
          </cell>
          <cell r="BO2" t="str">
            <v>orç mês</v>
          </cell>
          <cell r="BP2" t="str">
            <v>Real acum</v>
          </cell>
          <cell r="BQ2" t="str">
            <v>Real mês</v>
          </cell>
          <cell r="BR2" t="str">
            <v>orç acum</v>
          </cell>
          <cell r="BS2" t="str">
            <v>orç mês</v>
          </cell>
          <cell r="BT2" t="str">
            <v>Real acum</v>
          </cell>
          <cell r="BU2" t="str">
            <v>Real mês</v>
          </cell>
          <cell r="BV2" t="str">
            <v>orç acum</v>
          </cell>
          <cell r="BW2" t="str">
            <v>orç mês</v>
          </cell>
          <cell r="BX2" t="str">
            <v>Real acum</v>
          </cell>
          <cell r="BY2" t="str">
            <v>Real mês</v>
          </cell>
          <cell r="BZ2" t="str">
            <v>orç acum</v>
          </cell>
          <cell r="CA2" t="str">
            <v>orç mês</v>
          </cell>
          <cell r="CB2" t="str">
            <v>Real acum</v>
          </cell>
          <cell r="CC2" t="str">
            <v>Real mês</v>
          </cell>
          <cell r="CD2" t="str">
            <v>orç acum</v>
          </cell>
          <cell r="CE2" t="str">
            <v>orç mês</v>
          </cell>
          <cell r="CF2" t="str">
            <v>Real acum</v>
          </cell>
          <cell r="CG2" t="str">
            <v>Real mês</v>
          </cell>
          <cell r="CH2" t="str">
            <v>orç acum</v>
          </cell>
          <cell r="CI2" t="str">
            <v>orç mês</v>
          </cell>
          <cell r="CJ2" t="str">
            <v>Real acum</v>
          </cell>
          <cell r="CK2" t="str">
            <v>Real mês</v>
          </cell>
          <cell r="CL2" t="str">
            <v>orç acum</v>
          </cell>
          <cell r="CM2" t="str">
            <v>orç mês</v>
          </cell>
          <cell r="CN2" t="str">
            <v>Real acum</v>
          </cell>
          <cell r="CO2" t="str">
            <v>Real mês</v>
          </cell>
          <cell r="CP2" t="str">
            <v>orç acum</v>
          </cell>
          <cell r="CQ2" t="str">
            <v>orç mês</v>
          </cell>
          <cell r="CR2" t="str">
            <v>Real acum</v>
          </cell>
          <cell r="CS2" t="str">
            <v>Real mês</v>
          </cell>
          <cell r="CT2" t="str">
            <v>orç acum</v>
          </cell>
          <cell r="CU2" t="str">
            <v>orç mês</v>
          </cell>
          <cell r="CV2" t="str">
            <v>Real acum</v>
          </cell>
          <cell r="CW2" t="str">
            <v>Real mês</v>
          </cell>
          <cell r="CX2" t="str">
            <v>orç acum</v>
          </cell>
          <cell r="CY2" t="str">
            <v>orç mês</v>
          </cell>
          <cell r="CZ2" t="str">
            <v>Real acum</v>
          </cell>
          <cell r="DA2" t="str">
            <v>Real mês</v>
          </cell>
          <cell r="DB2" t="str">
            <v>orç acum</v>
          </cell>
          <cell r="DC2" t="str">
            <v>orç mês</v>
          </cell>
          <cell r="DD2" t="str">
            <v>Real acum</v>
          </cell>
          <cell r="DE2" t="str">
            <v>Real mês</v>
          </cell>
          <cell r="DF2" t="str">
            <v>orç acum</v>
          </cell>
          <cell r="DG2" t="str">
            <v>orç mês</v>
          </cell>
        </row>
        <row r="3">
          <cell r="B3">
            <v>3</v>
          </cell>
        </row>
        <row r="4">
          <cell r="B4">
            <v>4</v>
          </cell>
          <cell r="C4" t="str">
            <v>BALANÇO PATRIMONIAL</v>
          </cell>
          <cell r="D4">
            <v>1000000</v>
          </cell>
        </row>
        <row r="5">
          <cell r="B5">
            <v>5</v>
          </cell>
        </row>
        <row r="6">
          <cell r="B6">
            <v>6</v>
          </cell>
          <cell r="C6" t="str">
            <v>ATIVO</v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 t="str">
            <v/>
          </cell>
          <cell r="AE6" t="str">
            <v/>
          </cell>
          <cell r="AF6" t="str">
            <v/>
          </cell>
          <cell r="AG6" t="str">
            <v/>
          </cell>
          <cell r="AH6" t="str">
            <v/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/>
          </cell>
          <cell r="AO6" t="str">
            <v/>
          </cell>
          <cell r="AP6" t="str">
            <v/>
          </cell>
          <cell r="AQ6" t="str">
            <v/>
          </cell>
          <cell r="AR6" t="str">
            <v/>
          </cell>
          <cell r="AS6" t="str">
            <v/>
          </cell>
          <cell r="AT6" t="str">
            <v/>
          </cell>
          <cell r="AU6" t="str">
            <v/>
          </cell>
          <cell r="AV6" t="str">
            <v/>
          </cell>
          <cell r="AW6" t="str">
            <v/>
          </cell>
          <cell r="AX6" t="str">
            <v/>
          </cell>
          <cell r="AY6" t="str">
            <v/>
          </cell>
          <cell r="AZ6" t="str">
            <v/>
          </cell>
          <cell r="BA6" t="str">
            <v/>
          </cell>
          <cell r="BB6" t="str">
            <v/>
          </cell>
          <cell r="BC6" t="str">
            <v/>
          </cell>
          <cell r="BD6" t="str">
            <v/>
          </cell>
          <cell r="BE6" t="str">
            <v/>
          </cell>
          <cell r="BF6" t="str">
            <v/>
          </cell>
          <cell r="BG6" t="str">
            <v/>
          </cell>
          <cell r="BH6" t="str">
            <v/>
          </cell>
          <cell r="BI6" t="str">
            <v/>
          </cell>
          <cell r="BJ6" t="str">
            <v/>
          </cell>
          <cell r="BK6" t="str">
            <v/>
          </cell>
          <cell r="BL6" t="str">
            <v/>
          </cell>
          <cell r="BM6" t="str">
            <v/>
          </cell>
          <cell r="BN6" t="str">
            <v/>
          </cell>
          <cell r="BO6" t="str">
            <v/>
          </cell>
          <cell r="BP6" t="str">
            <v/>
          </cell>
          <cell r="BQ6" t="str">
            <v/>
          </cell>
          <cell r="BR6" t="str">
            <v/>
          </cell>
          <cell r="BS6" t="str">
            <v/>
          </cell>
          <cell r="BT6" t="str">
            <v/>
          </cell>
          <cell r="BU6" t="str">
            <v/>
          </cell>
          <cell r="BV6" t="str">
            <v/>
          </cell>
          <cell r="BW6" t="str">
            <v/>
          </cell>
          <cell r="BX6" t="str">
            <v/>
          </cell>
          <cell r="BY6" t="str">
            <v/>
          </cell>
          <cell r="BZ6" t="str">
            <v/>
          </cell>
          <cell r="CA6" t="str">
            <v/>
          </cell>
          <cell r="CB6" t="str">
            <v/>
          </cell>
          <cell r="CC6" t="str">
            <v/>
          </cell>
          <cell r="CD6" t="str">
            <v/>
          </cell>
          <cell r="CE6" t="str">
            <v/>
          </cell>
          <cell r="CF6" t="str">
            <v/>
          </cell>
          <cell r="CG6" t="str">
            <v/>
          </cell>
          <cell r="CH6" t="str">
            <v/>
          </cell>
          <cell r="CI6" t="str">
            <v/>
          </cell>
          <cell r="CJ6" t="str">
            <v/>
          </cell>
          <cell r="CK6" t="str">
            <v/>
          </cell>
          <cell r="CL6" t="str">
            <v/>
          </cell>
          <cell r="CM6" t="str">
            <v/>
          </cell>
          <cell r="CN6" t="str">
            <v/>
          </cell>
          <cell r="CO6" t="str">
            <v/>
          </cell>
          <cell r="CP6" t="str">
            <v/>
          </cell>
          <cell r="CQ6" t="str">
            <v/>
          </cell>
          <cell r="CR6" t="str">
            <v/>
          </cell>
          <cell r="CS6" t="str">
            <v/>
          </cell>
          <cell r="CT6" t="str">
            <v/>
          </cell>
          <cell r="CU6" t="str">
            <v/>
          </cell>
          <cell r="CV6" t="str">
            <v/>
          </cell>
          <cell r="CW6" t="str">
            <v/>
          </cell>
          <cell r="CX6" t="str">
            <v/>
          </cell>
          <cell r="CY6" t="str">
            <v/>
          </cell>
          <cell r="CZ6" t="str">
            <v/>
          </cell>
          <cell r="DA6" t="str">
            <v/>
          </cell>
          <cell r="DB6" t="str">
            <v/>
          </cell>
          <cell r="DC6" t="str">
            <v/>
          </cell>
          <cell r="DD6" t="str">
            <v/>
          </cell>
          <cell r="DE6" t="str">
            <v/>
          </cell>
          <cell r="DF6" t="str">
            <v/>
          </cell>
          <cell r="DG6" t="str">
            <v/>
          </cell>
        </row>
        <row r="7">
          <cell r="B7">
            <v>7</v>
          </cell>
          <cell r="C7" t="str">
            <v>Circulante</v>
          </cell>
          <cell r="D7">
            <v>610</v>
          </cell>
          <cell r="G7">
            <v>610</v>
          </cell>
          <cell r="L7">
            <v>727.60653029999992</v>
          </cell>
          <cell r="M7">
            <v>0</v>
          </cell>
          <cell r="N7">
            <v>0</v>
          </cell>
          <cell r="O7">
            <v>0</v>
          </cell>
          <cell r="P7">
            <v>687.50509276999958</v>
          </cell>
          <cell r="Q7">
            <v>-40.101437530000339</v>
          </cell>
          <cell r="R7">
            <v>0</v>
          </cell>
          <cell r="S7">
            <v>0</v>
          </cell>
          <cell r="T7">
            <v>660.43535392000013</v>
          </cell>
          <cell r="U7">
            <v>-27.069738849999453</v>
          </cell>
          <cell r="V7">
            <v>0</v>
          </cell>
          <cell r="W7">
            <v>0</v>
          </cell>
          <cell r="X7">
            <v>625.51775307999992</v>
          </cell>
          <cell r="Y7">
            <v>-34.917600840000205</v>
          </cell>
          <cell r="Z7">
            <v>0</v>
          </cell>
          <cell r="AA7">
            <v>0</v>
          </cell>
          <cell r="AB7">
            <v>603.11526586000002</v>
          </cell>
          <cell r="AC7">
            <v>-22.402487219999898</v>
          </cell>
          <cell r="AD7">
            <v>0</v>
          </cell>
          <cell r="AE7">
            <v>0</v>
          </cell>
          <cell r="AF7">
            <v>604.42816968999989</v>
          </cell>
          <cell r="AG7">
            <v>1.3129038299998683</v>
          </cell>
          <cell r="AH7">
            <v>0</v>
          </cell>
          <cell r="AI7">
            <v>0</v>
          </cell>
          <cell r="AJ7">
            <v>598.85815797999987</v>
          </cell>
          <cell r="AK7">
            <v>-5.570011710000017</v>
          </cell>
          <cell r="AL7">
            <v>0</v>
          </cell>
          <cell r="AM7">
            <v>0</v>
          </cell>
          <cell r="AN7">
            <v>591.53602640999998</v>
          </cell>
          <cell r="AO7">
            <v>-7.3221315699998968</v>
          </cell>
          <cell r="AP7">
            <v>0</v>
          </cell>
          <cell r="AQ7">
            <v>0</v>
          </cell>
          <cell r="AR7">
            <v>611.89267672000005</v>
          </cell>
          <cell r="AS7">
            <v>20.356650310000077</v>
          </cell>
          <cell r="AT7">
            <v>0</v>
          </cell>
          <cell r="AU7">
            <v>0</v>
          </cell>
          <cell r="AV7">
            <v>688.45082555000022</v>
          </cell>
          <cell r="AW7">
            <v>76.558148830000164</v>
          </cell>
          <cell r="AX7">
            <v>0</v>
          </cell>
          <cell r="AY7">
            <v>0</v>
          </cell>
          <cell r="AZ7">
            <v>718.26370773999986</v>
          </cell>
          <cell r="BA7">
            <v>29.812882189999641</v>
          </cell>
          <cell r="BB7">
            <v>0</v>
          </cell>
          <cell r="BC7">
            <v>0</v>
          </cell>
          <cell r="BD7">
            <v>657.0886233399998</v>
          </cell>
          <cell r="BE7">
            <v>-61.17508440000006</v>
          </cell>
          <cell r="BF7">
            <v>0</v>
          </cell>
          <cell r="BG7">
            <v>0</v>
          </cell>
          <cell r="BH7">
            <v>574.45603431000006</v>
          </cell>
          <cell r="BI7">
            <v>-82.632589029999735</v>
          </cell>
          <cell r="BJ7">
            <v>579.00452827000004</v>
          </cell>
          <cell r="BK7">
            <v>579.00452827000004</v>
          </cell>
          <cell r="BL7">
            <v>541.75438766000013</v>
          </cell>
          <cell r="BM7">
            <v>-32.70164664999993</v>
          </cell>
          <cell r="BN7">
            <v>548.44820806999996</v>
          </cell>
          <cell r="BO7">
            <v>-30.556320200000034</v>
          </cell>
          <cell r="BP7">
            <v>514.80890851000004</v>
          </cell>
          <cell r="BQ7">
            <v>-26.945479150000097</v>
          </cell>
          <cell r="BR7">
            <v>538.99040135999996</v>
          </cell>
          <cell r="BS7">
            <v>-9.4578067099999963</v>
          </cell>
          <cell r="BT7">
            <v>495.76597866000014</v>
          </cell>
          <cell r="BU7">
            <v>-19.042929849999894</v>
          </cell>
          <cell r="BV7">
            <v>518.81481601999997</v>
          </cell>
          <cell r="BW7">
            <v>-20.175585340000008</v>
          </cell>
          <cell r="BX7">
            <v>497.93814838999998</v>
          </cell>
          <cell r="BY7">
            <v>2.1721697299998368</v>
          </cell>
          <cell r="BZ7">
            <v>469.04099119</v>
          </cell>
          <cell r="CA7">
            <v>-49.773824829999974</v>
          </cell>
          <cell r="CB7">
            <v>531.81632256</v>
          </cell>
          <cell r="CC7">
            <v>33.878174170000023</v>
          </cell>
          <cell r="CD7">
            <v>443.57567893999999</v>
          </cell>
          <cell r="CE7">
            <v>-25.46531224999999</v>
          </cell>
          <cell r="CF7">
            <v>513.70223368999996</v>
          </cell>
          <cell r="CG7">
            <v>-18.114088870000046</v>
          </cell>
          <cell r="CH7">
            <v>448.80761483999999</v>
          </cell>
          <cell r="CI7">
            <v>5.2319358999999945</v>
          </cell>
          <cell r="CJ7">
            <v>583.97071245999996</v>
          </cell>
          <cell r="CK7">
            <v>70.268478770000002</v>
          </cell>
          <cell r="CL7">
            <v>493.02630258999994</v>
          </cell>
          <cell r="CM7">
            <v>44.21868774999998</v>
          </cell>
          <cell r="CN7">
            <v>617.89967990999992</v>
          </cell>
          <cell r="CO7">
            <v>33.928967449999959</v>
          </cell>
          <cell r="CP7">
            <v>539.89905938999993</v>
          </cell>
          <cell r="CQ7">
            <v>46.872756799999991</v>
          </cell>
          <cell r="CR7">
            <v>720.80184123000004</v>
          </cell>
          <cell r="CS7">
            <v>102.90216132000012</v>
          </cell>
          <cell r="CT7">
            <v>635.19174740999995</v>
          </cell>
          <cell r="CU7">
            <v>95.29268802</v>
          </cell>
          <cell r="CV7">
            <v>712.36859422999999</v>
          </cell>
          <cell r="CW7">
            <v>-8.4332470000000512</v>
          </cell>
          <cell r="CX7">
            <v>674.15164652999999</v>
          </cell>
          <cell r="CY7">
            <v>38.959899120000024</v>
          </cell>
          <cell r="CZ7">
            <v>699.23403458999996</v>
          </cell>
          <cell r="DA7">
            <v>-13.13455964000002</v>
          </cell>
          <cell r="DB7">
            <v>693.84517396000001</v>
          </cell>
          <cell r="DC7">
            <v>19.693527429999996</v>
          </cell>
          <cell r="DD7">
            <v>0</v>
          </cell>
          <cell r="DE7">
            <v>-699.23403458999996</v>
          </cell>
          <cell r="DF7">
            <v>613.82548691</v>
          </cell>
          <cell r="DG7">
            <v>-80.019687049999973</v>
          </cell>
        </row>
        <row r="8">
          <cell r="B8">
            <v>8</v>
          </cell>
          <cell r="C8" t="str">
            <v>Disponibilidades</v>
          </cell>
          <cell r="D8">
            <v>421</v>
          </cell>
          <cell r="G8">
            <v>421</v>
          </cell>
          <cell r="L8">
            <v>72.253022850000008</v>
          </cell>
          <cell r="M8">
            <v>0</v>
          </cell>
          <cell r="N8">
            <v>0</v>
          </cell>
          <cell r="O8">
            <v>0</v>
          </cell>
          <cell r="P8">
            <v>71.992910979999991</v>
          </cell>
          <cell r="Q8">
            <v>-0.26011187000001712</v>
          </cell>
          <cell r="R8">
            <v>0</v>
          </cell>
          <cell r="S8">
            <v>0</v>
          </cell>
          <cell r="T8">
            <v>67.79813845999999</v>
          </cell>
          <cell r="U8">
            <v>-4.1947725200000008</v>
          </cell>
          <cell r="V8">
            <v>0</v>
          </cell>
          <cell r="W8">
            <v>0</v>
          </cell>
          <cell r="X8">
            <v>83.869467880000002</v>
          </cell>
          <cell r="Y8">
            <v>16.071329420000012</v>
          </cell>
          <cell r="Z8">
            <v>0</v>
          </cell>
          <cell r="AA8">
            <v>0</v>
          </cell>
          <cell r="AB8">
            <v>41.881365410000001</v>
          </cell>
          <cell r="AC8">
            <v>-41.988102470000001</v>
          </cell>
          <cell r="AD8">
            <v>0</v>
          </cell>
          <cell r="AE8">
            <v>0</v>
          </cell>
          <cell r="AF8">
            <v>43.045823819999995</v>
          </cell>
          <cell r="AG8">
            <v>1.1644584099999946</v>
          </cell>
          <cell r="AH8">
            <v>0</v>
          </cell>
          <cell r="AI8">
            <v>0</v>
          </cell>
          <cell r="AJ8">
            <v>43.899663940000011</v>
          </cell>
          <cell r="AK8">
            <v>0.85384012000001519</v>
          </cell>
          <cell r="AL8">
            <v>0</v>
          </cell>
          <cell r="AM8">
            <v>0</v>
          </cell>
          <cell r="AN8">
            <v>47.064455530000018</v>
          </cell>
          <cell r="AO8">
            <v>3.1647915900000072</v>
          </cell>
          <cell r="AP8">
            <v>0</v>
          </cell>
          <cell r="AQ8">
            <v>0</v>
          </cell>
          <cell r="AR8">
            <v>66.119083010000011</v>
          </cell>
          <cell r="AS8">
            <v>19.054627479999994</v>
          </cell>
          <cell r="AT8">
            <v>0</v>
          </cell>
          <cell r="AU8">
            <v>0</v>
          </cell>
          <cell r="AV8">
            <v>71.692888179999997</v>
          </cell>
          <cell r="AW8">
            <v>5.5738051699999858</v>
          </cell>
          <cell r="AX8">
            <v>0</v>
          </cell>
          <cell r="AY8">
            <v>0</v>
          </cell>
          <cell r="AZ8">
            <v>86.893947269999998</v>
          </cell>
          <cell r="BA8">
            <v>15.201059090000001</v>
          </cell>
          <cell r="BB8">
            <v>0</v>
          </cell>
          <cell r="BC8">
            <v>0</v>
          </cell>
          <cell r="BD8">
            <v>46.054938000000014</v>
          </cell>
          <cell r="BE8">
            <v>-40.839009269999984</v>
          </cell>
          <cell r="BF8">
            <v>0</v>
          </cell>
          <cell r="BG8">
            <v>0</v>
          </cell>
          <cell r="BH8">
            <v>36.551999279999997</v>
          </cell>
          <cell r="BI8">
            <v>-9.5029387200000173</v>
          </cell>
          <cell r="BJ8">
            <v>35.266626170000002</v>
          </cell>
          <cell r="BK8">
            <v>35.266626170000002</v>
          </cell>
          <cell r="BL8">
            <v>56.912194999999997</v>
          </cell>
          <cell r="BM8">
            <v>20.36019572</v>
          </cell>
          <cell r="BN8">
            <v>49.113624530000003</v>
          </cell>
          <cell r="BO8">
            <v>13.846998360000002</v>
          </cell>
          <cell r="BP8">
            <v>66.319271570000012</v>
          </cell>
          <cell r="BQ8">
            <v>9.4070765700000152</v>
          </cell>
          <cell r="BR8">
            <v>54.411964730000001</v>
          </cell>
          <cell r="BS8">
            <v>5.2983402000000002</v>
          </cell>
          <cell r="BT8">
            <v>70.159629170000002</v>
          </cell>
          <cell r="BU8">
            <v>3.8403575999999902</v>
          </cell>
          <cell r="BV8">
            <v>47.832303780000004</v>
          </cell>
          <cell r="BW8">
            <v>-6.5796609499999992</v>
          </cell>
          <cell r="BX8">
            <v>43.801372769999993</v>
          </cell>
          <cell r="BY8">
            <v>-26.358256400000009</v>
          </cell>
          <cell r="BZ8">
            <v>59.779379480000003</v>
          </cell>
          <cell r="CA8">
            <v>11.947075699999997</v>
          </cell>
          <cell r="CB8">
            <v>74.426951840000001</v>
          </cell>
          <cell r="CC8">
            <v>30.625579070000008</v>
          </cell>
          <cell r="CD8">
            <v>59.2873977</v>
          </cell>
          <cell r="CE8">
            <v>-0.49198178000000004</v>
          </cell>
          <cell r="CF8">
            <v>66.177970490000007</v>
          </cell>
          <cell r="CG8">
            <v>-8.248981349999994</v>
          </cell>
          <cell r="CH8">
            <v>59.035404720000002</v>
          </cell>
          <cell r="CI8">
            <v>-0.25199297999999998</v>
          </cell>
          <cell r="CJ8">
            <v>81.967060799999999</v>
          </cell>
          <cell r="CK8">
            <v>15.789090309999992</v>
          </cell>
          <cell r="CL8">
            <v>52.661934410000001</v>
          </cell>
          <cell r="CM8">
            <v>-6.3734703100000019</v>
          </cell>
          <cell r="CN8">
            <v>91.345226429999997</v>
          </cell>
          <cell r="CO8">
            <v>9.378165629999998</v>
          </cell>
          <cell r="CP8">
            <v>21.99130924</v>
          </cell>
          <cell r="CQ8">
            <v>-30.670625170000001</v>
          </cell>
          <cell r="CR8">
            <v>115.60384220999997</v>
          </cell>
          <cell r="CS8">
            <v>24.258615779999971</v>
          </cell>
          <cell r="CT8">
            <v>8.4389065899999984</v>
          </cell>
          <cell r="CU8">
            <v>-13.552402650000001</v>
          </cell>
          <cell r="CV8">
            <v>121.53388750999997</v>
          </cell>
          <cell r="CW8">
            <v>5.9300453000000033</v>
          </cell>
          <cell r="CX8">
            <v>0.25813405999999972</v>
          </cell>
          <cell r="CY8">
            <v>-8.1807725299999987</v>
          </cell>
          <cell r="CZ8">
            <v>147.86669301000003</v>
          </cell>
          <cell r="DA8">
            <v>26.332805500000063</v>
          </cell>
          <cell r="DB8">
            <v>47.570897520000003</v>
          </cell>
          <cell r="DC8">
            <v>47.312763459999999</v>
          </cell>
          <cell r="DD8">
            <v>0</v>
          </cell>
          <cell r="DE8">
            <v>-147.86669301000003</v>
          </cell>
          <cell r="DF8">
            <v>23.04470486</v>
          </cell>
          <cell r="DG8">
            <v>-24.526192660000003</v>
          </cell>
        </row>
        <row r="9">
          <cell r="B9">
            <v>9</v>
          </cell>
          <cell r="C9" t="str">
            <v>Duplicatas a receber</v>
          </cell>
          <cell r="D9">
            <v>485</v>
          </cell>
          <cell r="G9">
            <v>485</v>
          </cell>
          <cell r="L9">
            <v>379.26930021999999</v>
          </cell>
          <cell r="M9">
            <v>0</v>
          </cell>
          <cell r="N9">
            <v>0</v>
          </cell>
          <cell r="O9">
            <v>0</v>
          </cell>
          <cell r="P9">
            <v>353.81002633999987</v>
          </cell>
          <cell r="Q9">
            <v>-25.459273880000126</v>
          </cell>
          <cell r="R9">
            <v>0</v>
          </cell>
          <cell r="S9">
            <v>0</v>
          </cell>
          <cell r="T9">
            <v>363.33214286000009</v>
          </cell>
          <cell r="U9">
            <v>9.5221165200002247</v>
          </cell>
          <cell r="V9">
            <v>0</v>
          </cell>
          <cell r="W9">
            <v>0</v>
          </cell>
          <cell r="X9">
            <v>331.45640937000002</v>
          </cell>
          <cell r="Y9">
            <v>-31.875733490000073</v>
          </cell>
          <cell r="Z9">
            <v>0</v>
          </cell>
          <cell r="AA9">
            <v>0</v>
          </cell>
          <cell r="AB9">
            <v>296.43343634000001</v>
          </cell>
          <cell r="AC9">
            <v>-35.022973030000003</v>
          </cell>
          <cell r="AD9">
            <v>0</v>
          </cell>
          <cell r="AE9">
            <v>0</v>
          </cell>
          <cell r="AF9">
            <v>239.83671016999998</v>
          </cell>
          <cell r="AG9">
            <v>-56.596726170000039</v>
          </cell>
          <cell r="AH9">
            <v>0</v>
          </cell>
          <cell r="AI9">
            <v>0</v>
          </cell>
          <cell r="AJ9">
            <v>213.38500124999996</v>
          </cell>
          <cell r="AK9">
            <v>-26.451708920000016</v>
          </cell>
          <cell r="AL9">
            <v>0</v>
          </cell>
          <cell r="AM9">
            <v>0</v>
          </cell>
          <cell r="AN9">
            <v>216.35900093999999</v>
          </cell>
          <cell r="AO9">
            <v>2.9739996900000278</v>
          </cell>
          <cell r="AP9">
            <v>0</v>
          </cell>
          <cell r="AQ9">
            <v>0</v>
          </cell>
          <cell r="AR9">
            <v>224.42663867000005</v>
          </cell>
          <cell r="AS9">
            <v>8.0676377300000581</v>
          </cell>
          <cell r="AT9">
            <v>0</v>
          </cell>
          <cell r="AU9">
            <v>0</v>
          </cell>
          <cell r="AV9">
            <v>292.01081098000014</v>
          </cell>
          <cell r="AW9">
            <v>67.584172310000099</v>
          </cell>
          <cell r="AX9">
            <v>0</v>
          </cell>
          <cell r="AY9">
            <v>0</v>
          </cell>
          <cell r="AZ9">
            <v>330.68901685999998</v>
          </cell>
          <cell r="BA9">
            <v>38.678205879999837</v>
          </cell>
          <cell r="BB9">
            <v>0</v>
          </cell>
          <cell r="BC9">
            <v>0</v>
          </cell>
          <cell r="BD9">
            <v>328.68104455999992</v>
          </cell>
          <cell r="BE9">
            <v>-2.0079723000000627</v>
          </cell>
          <cell r="BF9">
            <v>0</v>
          </cell>
          <cell r="BG9">
            <v>0</v>
          </cell>
          <cell r="BH9">
            <v>270.30566554000001</v>
          </cell>
          <cell r="BI9">
            <v>-58.375379019999912</v>
          </cell>
          <cell r="BJ9">
            <v>270.30566554000001</v>
          </cell>
          <cell r="BK9">
            <v>270.30566554000001</v>
          </cell>
          <cell r="BL9">
            <v>228.14534694000002</v>
          </cell>
          <cell r="BM9">
            <v>-42.160318599999982</v>
          </cell>
          <cell r="BN9">
            <v>233.66785463999997</v>
          </cell>
          <cell r="BO9">
            <v>-36.637810900000034</v>
          </cell>
          <cell r="BP9">
            <v>227.76302849999996</v>
          </cell>
          <cell r="BQ9">
            <v>-0.38231844000006276</v>
          </cell>
          <cell r="BR9">
            <v>237.99770294999996</v>
          </cell>
          <cell r="BS9">
            <v>4.32984831</v>
          </cell>
          <cell r="BT9">
            <v>224.43488889000011</v>
          </cell>
          <cell r="BU9">
            <v>-3.3281396099998517</v>
          </cell>
          <cell r="BV9">
            <v>233.44487803999996</v>
          </cell>
          <cell r="BW9">
            <v>-4.55282491</v>
          </cell>
          <cell r="BX9">
            <v>205.75235088000005</v>
          </cell>
          <cell r="BY9">
            <v>-18.682538010000059</v>
          </cell>
          <cell r="BZ9">
            <v>172.72793736</v>
          </cell>
          <cell r="CA9">
            <v>-60.716940679999979</v>
          </cell>
          <cell r="CB9">
            <v>185.18020579000006</v>
          </cell>
          <cell r="CC9">
            <v>-20.572145089999992</v>
          </cell>
          <cell r="CD9">
            <v>142.60534945999999</v>
          </cell>
          <cell r="CE9">
            <v>-30.122587900000006</v>
          </cell>
          <cell r="CF9">
            <v>168.60763254999998</v>
          </cell>
          <cell r="CG9">
            <v>-16.572573240000082</v>
          </cell>
          <cell r="CH9">
            <v>133.79376786999998</v>
          </cell>
          <cell r="CI9">
            <v>-8.811581590000003</v>
          </cell>
          <cell r="CJ9">
            <v>164.18175209000003</v>
          </cell>
          <cell r="CK9">
            <v>-4.4258804599999451</v>
          </cell>
          <cell r="CL9">
            <v>142.88345249999998</v>
          </cell>
          <cell r="CM9">
            <v>9.0896846299999954</v>
          </cell>
          <cell r="CN9">
            <v>157.30799879000003</v>
          </cell>
          <cell r="CO9">
            <v>-6.8737533000000042</v>
          </cell>
          <cell r="CP9">
            <v>176.91316572999997</v>
          </cell>
          <cell r="CQ9">
            <v>34.029713229999992</v>
          </cell>
          <cell r="CR9">
            <v>218.16747571000005</v>
          </cell>
          <cell r="CS9">
            <v>60.85947692000002</v>
          </cell>
          <cell r="CT9">
            <v>266.14870056000001</v>
          </cell>
          <cell r="CU9">
            <v>89.23553483000002</v>
          </cell>
          <cell r="CV9">
            <v>244.53775916000006</v>
          </cell>
          <cell r="CW9">
            <v>26.370283450000017</v>
          </cell>
          <cell r="CX9">
            <v>324.41658604000003</v>
          </cell>
          <cell r="CY9">
            <v>58.267885480000018</v>
          </cell>
          <cell r="CZ9">
            <v>268.31196576999992</v>
          </cell>
          <cell r="DA9">
            <v>23.774206609999851</v>
          </cell>
          <cell r="DB9">
            <v>327.35213017000001</v>
          </cell>
          <cell r="DC9">
            <v>2.9355441299999998</v>
          </cell>
          <cell r="DD9">
            <v>0</v>
          </cell>
          <cell r="DE9">
            <v>-268.31196576999992</v>
          </cell>
          <cell r="DF9">
            <v>302.17717866000004</v>
          </cell>
          <cell r="DG9">
            <v>-25.174951509999989</v>
          </cell>
        </row>
        <row r="10">
          <cell r="B10">
            <v>10</v>
          </cell>
          <cell r="C10" t="str">
            <v>Estoques</v>
          </cell>
          <cell r="D10">
            <v>524</v>
          </cell>
          <cell r="G10">
            <v>524</v>
          </cell>
          <cell r="L10">
            <v>237.05758778000001</v>
          </cell>
          <cell r="M10">
            <v>0</v>
          </cell>
          <cell r="N10">
            <v>0</v>
          </cell>
          <cell r="O10">
            <v>0</v>
          </cell>
          <cell r="P10">
            <v>222.79240070999998</v>
          </cell>
          <cell r="Q10">
            <v>-14.265187070000025</v>
          </cell>
          <cell r="R10">
            <v>0</v>
          </cell>
          <cell r="S10">
            <v>0</v>
          </cell>
          <cell r="T10">
            <v>191.21639098000006</v>
          </cell>
          <cell r="U10">
            <v>-31.576009729999925</v>
          </cell>
          <cell r="V10">
            <v>0</v>
          </cell>
          <cell r="W10">
            <v>0</v>
          </cell>
          <cell r="X10">
            <v>173.00525317999998</v>
          </cell>
          <cell r="Y10">
            <v>-18.211137800000074</v>
          </cell>
          <cell r="Z10">
            <v>0</v>
          </cell>
          <cell r="AA10">
            <v>0</v>
          </cell>
          <cell r="AB10">
            <v>228.34674951999997</v>
          </cell>
          <cell r="AC10">
            <v>55.341496339999992</v>
          </cell>
          <cell r="AD10">
            <v>0</v>
          </cell>
          <cell r="AE10">
            <v>0</v>
          </cell>
          <cell r="AF10">
            <v>285.13091990999999</v>
          </cell>
          <cell r="AG10">
            <v>56.784170390000014</v>
          </cell>
          <cell r="AH10">
            <v>0</v>
          </cell>
          <cell r="AI10">
            <v>0</v>
          </cell>
          <cell r="AJ10">
            <v>288.60460111000003</v>
          </cell>
          <cell r="AK10">
            <v>3.4736812000000441</v>
          </cell>
          <cell r="AL10">
            <v>0</v>
          </cell>
          <cell r="AM10">
            <v>0</v>
          </cell>
          <cell r="AN10">
            <v>275.64401553000005</v>
          </cell>
          <cell r="AO10">
            <v>-12.960585579999986</v>
          </cell>
          <cell r="AP10">
            <v>0</v>
          </cell>
          <cell r="AQ10">
            <v>0</v>
          </cell>
          <cell r="AR10">
            <v>267.51554438000005</v>
          </cell>
          <cell r="AS10">
            <v>-8.1284711499999958</v>
          </cell>
          <cell r="AT10">
            <v>0</v>
          </cell>
          <cell r="AU10">
            <v>0</v>
          </cell>
          <cell r="AV10">
            <v>269.92218917000002</v>
          </cell>
          <cell r="AW10">
            <v>2.406644789999973</v>
          </cell>
          <cell r="AX10">
            <v>0</v>
          </cell>
          <cell r="AY10">
            <v>0</v>
          </cell>
          <cell r="AZ10">
            <v>242.34025823999997</v>
          </cell>
          <cell r="BA10">
            <v>-27.581930930000055</v>
          </cell>
          <cell r="BB10">
            <v>0</v>
          </cell>
          <cell r="BC10">
            <v>0</v>
          </cell>
          <cell r="BD10">
            <v>219.39536108999994</v>
          </cell>
          <cell r="BE10">
            <v>-22.944897150000031</v>
          </cell>
          <cell r="BF10">
            <v>0</v>
          </cell>
          <cell r="BG10">
            <v>0</v>
          </cell>
          <cell r="BH10">
            <v>185.82794037000008</v>
          </cell>
          <cell r="BI10">
            <v>-33.567420719999859</v>
          </cell>
          <cell r="BJ10">
            <v>177.02504245</v>
          </cell>
          <cell r="BK10">
            <v>177.02504245</v>
          </cell>
          <cell r="BL10">
            <v>173.44521938999998</v>
          </cell>
          <cell r="BM10">
            <v>-12.382720980000101</v>
          </cell>
          <cell r="BN10">
            <v>171.94307623</v>
          </cell>
          <cell r="BO10">
            <v>-5.08196622</v>
          </cell>
          <cell r="BP10">
            <v>140.62600162000001</v>
          </cell>
          <cell r="BQ10">
            <v>-32.819217769999966</v>
          </cell>
          <cell r="BR10">
            <v>152.30479035000002</v>
          </cell>
          <cell r="BS10">
            <v>-19.638285879999994</v>
          </cell>
          <cell r="BT10">
            <v>120.56988805999998</v>
          </cell>
          <cell r="BU10">
            <v>-20.056113560000028</v>
          </cell>
          <cell r="BV10">
            <v>140.81568176000002</v>
          </cell>
          <cell r="BW10">
            <v>-11.489108590000004</v>
          </cell>
          <cell r="BX10">
            <v>166.59139759999999</v>
          </cell>
          <cell r="BY10">
            <v>46.021509540000011</v>
          </cell>
          <cell r="BZ10">
            <v>144.38134166000003</v>
          </cell>
          <cell r="CA10">
            <v>3.5656599000000058</v>
          </cell>
          <cell r="CB10">
            <v>181.58490310999997</v>
          </cell>
          <cell r="CC10">
            <v>14.993505509999977</v>
          </cell>
          <cell r="CD10">
            <v>149.18100505000004</v>
          </cell>
          <cell r="CE10">
            <v>4.7996633900000152</v>
          </cell>
          <cell r="CF10">
            <v>189.08323521999998</v>
          </cell>
          <cell r="CG10">
            <v>7.4983321100000069</v>
          </cell>
          <cell r="CH10">
            <v>164.54625383000004</v>
          </cell>
          <cell r="CI10">
            <v>15.365248780000002</v>
          </cell>
          <cell r="CJ10">
            <v>247.07099446999999</v>
          </cell>
          <cell r="CK10">
            <v>57.987759250000011</v>
          </cell>
          <cell r="CL10">
            <v>203.69049188000002</v>
          </cell>
          <cell r="CM10">
            <v>39.144238049999984</v>
          </cell>
          <cell r="CN10">
            <v>286.22026041999993</v>
          </cell>
          <cell r="CO10">
            <v>39.149265949999943</v>
          </cell>
          <cell r="CP10">
            <v>245.42355497000003</v>
          </cell>
          <cell r="CQ10">
            <v>41.733063090000002</v>
          </cell>
          <cell r="CR10">
            <v>303.42657135000002</v>
          </cell>
          <cell r="CS10">
            <v>17.206310930000086</v>
          </cell>
          <cell r="CT10">
            <v>267.09663019999999</v>
          </cell>
          <cell r="CU10">
            <v>21.673075229999988</v>
          </cell>
          <cell r="CV10">
            <v>263.57481530000001</v>
          </cell>
          <cell r="CW10">
            <v>-39.851756050000006</v>
          </cell>
          <cell r="CX10">
            <v>256.65768509999998</v>
          </cell>
          <cell r="CY10">
            <v>-10.438945099999994</v>
          </cell>
          <cell r="CZ10">
            <v>195.93374583000002</v>
          </cell>
          <cell r="DA10">
            <v>-67.641069469999991</v>
          </cell>
          <cell r="DB10">
            <v>225.56855891999999</v>
          </cell>
          <cell r="DC10">
            <v>-31.089126180000008</v>
          </cell>
          <cell r="DD10">
            <v>0</v>
          </cell>
          <cell r="DE10">
            <v>-195.93374583000002</v>
          </cell>
          <cell r="DF10">
            <v>201.33886946000001</v>
          </cell>
          <cell r="DG10">
            <v>-24.229689459999978</v>
          </cell>
        </row>
        <row r="11">
          <cell r="B11">
            <v>11</v>
          </cell>
          <cell r="C11" t="str">
            <v>Partes relacionadas</v>
          </cell>
          <cell r="D11">
            <v>545</v>
          </cell>
          <cell r="G11">
            <v>545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</row>
        <row r="12">
          <cell r="B12">
            <v>12</v>
          </cell>
          <cell r="C12" t="str">
            <v>Impostos a recuperar</v>
          </cell>
          <cell r="D12">
            <v>579</v>
          </cell>
          <cell r="G12">
            <v>579</v>
          </cell>
          <cell r="L12">
            <v>31.036825629999999</v>
          </cell>
          <cell r="M12">
            <v>0</v>
          </cell>
          <cell r="N12">
            <v>0</v>
          </cell>
          <cell r="O12">
            <v>0</v>
          </cell>
          <cell r="P12">
            <v>31.196895519999998</v>
          </cell>
          <cell r="Q12">
            <v>0.16006988999999905</v>
          </cell>
          <cell r="R12">
            <v>0</v>
          </cell>
          <cell r="S12">
            <v>0</v>
          </cell>
          <cell r="T12">
            <v>31.391551929999999</v>
          </cell>
          <cell r="U12">
            <v>0.19465641000000034</v>
          </cell>
          <cell r="V12">
            <v>0</v>
          </cell>
          <cell r="W12">
            <v>0</v>
          </cell>
          <cell r="X12">
            <v>31.487239940000002</v>
          </cell>
          <cell r="Y12">
            <v>9.5688010000003487E-2</v>
          </cell>
          <cell r="Z12">
            <v>0</v>
          </cell>
          <cell r="AA12">
            <v>0</v>
          </cell>
          <cell r="AB12">
            <v>31.54501114</v>
          </cell>
          <cell r="AC12">
            <v>5.7771199999997691E-2</v>
          </cell>
          <cell r="AD12">
            <v>0</v>
          </cell>
          <cell r="AE12">
            <v>0</v>
          </cell>
          <cell r="AF12">
            <v>31.641468320000001</v>
          </cell>
          <cell r="AG12">
            <v>9.6457180000001586E-2</v>
          </cell>
          <cell r="AH12">
            <v>0</v>
          </cell>
          <cell r="AI12">
            <v>0</v>
          </cell>
          <cell r="AJ12">
            <v>47.690844470000009</v>
          </cell>
          <cell r="AK12">
            <v>16.049376150000008</v>
          </cell>
          <cell r="AL12">
            <v>0</v>
          </cell>
          <cell r="AM12">
            <v>0</v>
          </cell>
          <cell r="AN12">
            <v>46.591555899999989</v>
          </cell>
          <cell r="AO12">
            <v>-1.0992885700000201</v>
          </cell>
          <cell r="AP12">
            <v>0</v>
          </cell>
          <cell r="AQ12">
            <v>0</v>
          </cell>
          <cell r="AR12">
            <v>47.176111090000006</v>
          </cell>
          <cell r="AS12">
            <v>0.58455519000001743</v>
          </cell>
          <cell r="AT12">
            <v>0</v>
          </cell>
          <cell r="AU12">
            <v>0</v>
          </cell>
          <cell r="AV12">
            <v>48.032167770000001</v>
          </cell>
          <cell r="AW12">
            <v>0.85605667999999469</v>
          </cell>
          <cell r="AX12">
            <v>0</v>
          </cell>
          <cell r="AY12">
            <v>0</v>
          </cell>
          <cell r="AZ12">
            <v>51.892307250000002</v>
          </cell>
          <cell r="BA12">
            <v>3.8601394800000008</v>
          </cell>
          <cell r="BB12">
            <v>0</v>
          </cell>
          <cell r="BC12">
            <v>0</v>
          </cell>
          <cell r="BD12">
            <v>56.712366640000006</v>
          </cell>
          <cell r="BE12">
            <v>4.8200593900000044</v>
          </cell>
          <cell r="BF12">
            <v>0</v>
          </cell>
          <cell r="BG12">
            <v>0</v>
          </cell>
          <cell r="BH12">
            <v>63.737935899999997</v>
          </cell>
          <cell r="BI12">
            <v>7.0255692599999904</v>
          </cell>
          <cell r="BJ12">
            <v>63.926267079999995</v>
          </cell>
          <cell r="BK12">
            <v>63.926267079999995</v>
          </cell>
          <cell r="BL12">
            <v>65.602123800000001</v>
          </cell>
          <cell r="BM12">
            <v>1.8641879000000046</v>
          </cell>
          <cell r="BN12">
            <v>63.777998099999998</v>
          </cell>
          <cell r="BO12">
            <v>-0.14826897999999766</v>
          </cell>
          <cell r="BP12">
            <v>61.697671619999994</v>
          </cell>
          <cell r="BQ12">
            <v>-3.9044521800000069</v>
          </cell>
          <cell r="BR12">
            <v>63.938156829999997</v>
          </cell>
          <cell r="BS12">
            <v>0.16015873000000044</v>
          </cell>
          <cell r="BT12">
            <v>61.999788810000013</v>
          </cell>
          <cell r="BU12">
            <v>0.30211719000001835</v>
          </cell>
          <cell r="BV12">
            <v>64.080830539999994</v>
          </cell>
          <cell r="BW12">
            <v>0.14267370999999718</v>
          </cell>
          <cell r="BX12">
            <v>62.691179519999999</v>
          </cell>
          <cell r="BY12">
            <v>0.69139070999998609</v>
          </cell>
          <cell r="BZ12">
            <v>64.658738579999991</v>
          </cell>
          <cell r="CA12">
            <v>0.57790804000000007</v>
          </cell>
          <cell r="CB12">
            <v>71.119188729999991</v>
          </cell>
          <cell r="CC12">
            <v>8.4280092099999919</v>
          </cell>
          <cell r="CD12">
            <v>64.893753749999988</v>
          </cell>
          <cell r="CE12">
            <v>0.23501517000000116</v>
          </cell>
          <cell r="CF12">
            <v>70.004192879999991</v>
          </cell>
          <cell r="CG12">
            <v>-1.1149958499999997</v>
          </cell>
          <cell r="CH12">
            <v>64.039646529999985</v>
          </cell>
          <cell r="CI12">
            <v>-0.8541072200000025</v>
          </cell>
          <cell r="CJ12">
            <v>71.397477340000009</v>
          </cell>
          <cell r="CK12">
            <v>1.393284460000018</v>
          </cell>
          <cell r="CL12">
            <v>64.451595359999985</v>
          </cell>
          <cell r="CM12">
            <v>0.41194883000000287</v>
          </cell>
          <cell r="CN12">
            <v>63.678212439999996</v>
          </cell>
          <cell r="CO12">
            <v>-7.7192649000000131</v>
          </cell>
          <cell r="CP12">
            <v>65.168763429999984</v>
          </cell>
          <cell r="CQ12">
            <v>0.7171680699999966</v>
          </cell>
          <cell r="CR12">
            <v>64.332051370000002</v>
          </cell>
          <cell r="CS12">
            <v>0.65383893000000626</v>
          </cell>
          <cell r="CT12">
            <v>63.553484239999982</v>
          </cell>
          <cell r="CU12">
            <v>-1.6152791899999994</v>
          </cell>
          <cell r="CV12">
            <v>63.09441326999999</v>
          </cell>
          <cell r="CW12">
            <v>-1.2376381000000123</v>
          </cell>
          <cell r="CX12">
            <v>63.921308329999988</v>
          </cell>
          <cell r="CY12">
            <v>0.3678240900000036</v>
          </cell>
          <cell r="CZ12">
            <v>67.322742789999992</v>
          </cell>
          <cell r="DA12">
            <v>4.2283295200000026</v>
          </cell>
          <cell r="DB12">
            <v>64.210296579999991</v>
          </cell>
          <cell r="DC12">
            <v>0.28898824999999811</v>
          </cell>
          <cell r="DD12">
            <v>0</v>
          </cell>
          <cell r="DE12">
            <v>-67.322742789999992</v>
          </cell>
          <cell r="DF12">
            <v>58.412092429999994</v>
          </cell>
          <cell r="DG12">
            <v>-5.7982041499999974</v>
          </cell>
        </row>
        <row r="13">
          <cell r="B13">
            <v>13</v>
          </cell>
          <cell r="C13" t="str">
            <v>Outros créditos</v>
          </cell>
          <cell r="D13">
            <v>543</v>
          </cell>
          <cell r="E13">
            <v>582</v>
          </cell>
          <cell r="F13">
            <v>592</v>
          </cell>
          <cell r="G13">
            <v>543</v>
          </cell>
          <cell r="H13">
            <v>582</v>
          </cell>
          <cell r="I13">
            <v>592</v>
          </cell>
          <cell r="L13">
            <v>9.05913039</v>
          </cell>
          <cell r="M13">
            <v>0</v>
          </cell>
          <cell r="N13">
            <v>0</v>
          </cell>
          <cell r="O13">
            <v>0</v>
          </cell>
          <cell r="P13">
            <v>8.7821957899999994</v>
          </cell>
          <cell r="Q13">
            <v>-0.27693460000000059</v>
          </cell>
          <cell r="R13">
            <v>0</v>
          </cell>
          <cell r="S13">
            <v>0</v>
          </cell>
          <cell r="T13">
            <v>7.7681447400000012</v>
          </cell>
          <cell r="U13">
            <v>-1.0140510499999982</v>
          </cell>
          <cell r="V13">
            <v>0</v>
          </cell>
          <cell r="W13">
            <v>0</v>
          </cell>
          <cell r="X13">
            <v>6.5315411800000005</v>
          </cell>
          <cell r="Y13">
            <v>-1.2366035600000007</v>
          </cell>
          <cell r="Z13">
            <v>0</v>
          </cell>
          <cell r="AA13">
            <v>0</v>
          </cell>
          <cell r="AB13">
            <v>6.3837086000000003</v>
          </cell>
          <cell r="AC13">
            <v>-0.14783258000000021</v>
          </cell>
          <cell r="AD13">
            <v>0</v>
          </cell>
          <cell r="AE13">
            <v>0</v>
          </cell>
          <cell r="AF13">
            <v>6.1024948499999994</v>
          </cell>
          <cell r="AG13">
            <v>-0.28121375000000093</v>
          </cell>
          <cell r="AH13">
            <v>0</v>
          </cell>
          <cell r="AI13">
            <v>0</v>
          </cell>
          <cell r="AJ13">
            <v>6.3791156600000001</v>
          </cell>
          <cell r="AK13">
            <v>0.27662081000000072</v>
          </cell>
          <cell r="AL13">
            <v>0</v>
          </cell>
          <cell r="AM13">
            <v>0</v>
          </cell>
          <cell r="AN13">
            <v>6.9003604000000003</v>
          </cell>
          <cell r="AO13">
            <v>0.52124474000000021</v>
          </cell>
          <cell r="AP13">
            <v>0</v>
          </cell>
          <cell r="AQ13">
            <v>0</v>
          </cell>
          <cell r="AR13">
            <v>6.6468493400000002</v>
          </cell>
          <cell r="AS13">
            <v>-0.25351106000000012</v>
          </cell>
          <cell r="AT13">
            <v>0</v>
          </cell>
          <cell r="AU13">
            <v>0</v>
          </cell>
          <cell r="AV13">
            <v>6.7788178599999993</v>
          </cell>
          <cell r="AW13">
            <v>0.13196851999999915</v>
          </cell>
          <cell r="AX13">
            <v>0</v>
          </cell>
          <cell r="AY13">
            <v>0</v>
          </cell>
          <cell r="AZ13">
            <v>6.4366798300000001</v>
          </cell>
          <cell r="BA13">
            <v>-0.3421380299999992</v>
          </cell>
          <cell r="BB13">
            <v>0</v>
          </cell>
          <cell r="BC13">
            <v>0</v>
          </cell>
          <cell r="BD13">
            <v>6.2346414100000001</v>
          </cell>
          <cell r="BE13">
            <v>-0.20203842000000005</v>
          </cell>
          <cell r="BF13">
            <v>0</v>
          </cell>
          <cell r="BG13">
            <v>0</v>
          </cell>
          <cell r="BH13">
            <v>4.2421799700000005</v>
          </cell>
          <cell r="BI13">
            <v>-1.9924614399999996</v>
          </cell>
          <cell r="BJ13">
            <v>18.69965878</v>
          </cell>
          <cell r="BK13">
            <v>18.69965878</v>
          </cell>
          <cell r="BL13">
            <v>3.8604159300000003</v>
          </cell>
          <cell r="BM13">
            <v>-0.38176404000000019</v>
          </cell>
          <cell r="BN13">
            <v>16.690743489999999</v>
          </cell>
          <cell r="BO13">
            <v>-2.00891529</v>
          </cell>
          <cell r="BP13">
            <v>4.0288376000000001</v>
          </cell>
          <cell r="BQ13">
            <v>0.16842166999999986</v>
          </cell>
          <cell r="BR13">
            <v>17.301573129999998</v>
          </cell>
          <cell r="BS13">
            <v>0.61082963999999873</v>
          </cell>
          <cell r="BT13">
            <v>4.288956859999999</v>
          </cell>
          <cell r="BU13">
            <v>0.26011925999999885</v>
          </cell>
          <cell r="BV13">
            <v>18.916556549999999</v>
          </cell>
          <cell r="BW13">
            <v>1.6149834199999999</v>
          </cell>
          <cell r="BX13">
            <v>4.23205499</v>
          </cell>
          <cell r="BY13">
            <v>-5.6901869999999022E-2</v>
          </cell>
          <cell r="BZ13">
            <v>13.71232586</v>
          </cell>
          <cell r="CA13">
            <v>-5.2042306900000002</v>
          </cell>
          <cell r="CB13">
            <v>4.8363937000000004</v>
          </cell>
          <cell r="CC13">
            <v>0.60433871000000039</v>
          </cell>
          <cell r="CD13">
            <v>13.826904730000001</v>
          </cell>
          <cell r="CE13">
            <v>0.11457887000000104</v>
          </cell>
          <cell r="CF13">
            <v>5.3281654299999994</v>
          </cell>
          <cell r="CG13">
            <v>0.49177172999999907</v>
          </cell>
          <cell r="CH13">
            <v>13.61127364</v>
          </cell>
          <cell r="CI13">
            <v>-0.21563109</v>
          </cell>
          <cell r="CJ13">
            <v>5.04429733</v>
          </cell>
          <cell r="CK13">
            <v>-0.2838680999999994</v>
          </cell>
          <cell r="CL13">
            <v>15.55756019</v>
          </cell>
          <cell r="CM13">
            <v>1.9462865499999999</v>
          </cell>
          <cell r="CN13">
            <v>5.1710272200000009</v>
          </cell>
          <cell r="CO13">
            <v>0.1267298900000009</v>
          </cell>
          <cell r="CP13">
            <v>16.620997769999999</v>
          </cell>
          <cell r="CQ13">
            <v>1.06343758</v>
          </cell>
          <cell r="CR13">
            <v>5.22164713</v>
          </cell>
          <cell r="CS13">
            <v>5.0619909999999102E-2</v>
          </cell>
          <cell r="CT13">
            <v>16.172757569999998</v>
          </cell>
          <cell r="CU13">
            <v>-0.44824019999999926</v>
          </cell>
          <cell r="CV13">
            <v>5.6651335899999999</v>
          </cell>
          <cell r="CW13">
            <v>0.44348645999999992</v>
          </cell>
          <cell r="CX13">
            <v>16.253437859999998</v>
          </cell>
          <cell r="CY13">
            <v>8.06802899999991E-2</v>
          </cell>
          <cell r="CZ13">
            <v>5.9085344900000001</v>
          </cell>
          <cell r="DA13">
            <v>0.24340090000000014</v>
          </cell>
          <cell r="DB13">
            <v>17.60006576</v>
          </cell>
          <cell r="DC13">
            <v>1.3466278999999999</v>
          </cell>
          <cell r="DD13">
            <v>0</v>
          </cell>
          <cell r="DE13">
            <v>-5.9085344900000001</v>
          </cell>
          <cell r="DF13">
            <v>15.071373250000001</v>
          </cell>
          <cell r="DG13">
            <v>-2.5286925099999999</v>
          </cell>
        </row>
        <row r="14">
          <cell r="B14">
            <v>14</v>
          </cell>
          <cell r="C14" t="str">
            <v>Investimentos temporários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</row>
        <row r="15">
          <cell r="B15">
            <v>15</v>
          </cell>
          <cell r="C15" t="str">
            <v>Despesas de exercícios futuros</v>
          </cell>
          <cell r="D15">
            <v>609</v>
          </cell>
          <cell r="G15">
            <v>609</v>
          </cell>
          <cell r="L15">
            <v>-1.0693365700000002</v>
          </cell>
          <cell r="M15">
            <v>0</v>
          </cell>
          <cell r="N15">
            <v>0</v>
          </cell>
          <cell r="O15">
            <v>0</v>
          </cell>
          <cell r="P15">
            <v>-1.0693365700000002</v>
          </cell>
          <cell r="Q15">
            <v>0</v>
          </cell>
          <cell r="R15">
            <v>0</v>
          </cell>
          <cell r="S15">
            <v>0</v>
          </cell>
          <cell r="T15">
            <v>-1.07101505</v>
          </cell>
          <cell r="U15">
            <v>-1.6784799999998157E-3</v>
          </cell>
          <cell r="V15">
            <v>0</v>
          </cell>
          <cell r="W15">
            <v>0</v>
          </cell>
          <cell r="X15">
            <v>-0.83215847000000009</v>
          </cell>
          <cell r="Y15">
            <v>0.23885657999999987</v>
          </cell>
          <cell r="Z15">
            <v>0</v>
          </cell>
          <cell r="AA15">
            <v>0</v>
          </cell>
          <cell r="AB15">
            <v>-1.4750051500000001</v>
          </cell>
          <cell r="AC15">
            <v>-0.64284668</v>
          </cell>
          <cell r="AD15">
            <v>0</v>
          </cell>
          <cell r="AE15">
            <v>0</v>
          </cell>
          <cell r="AF15">
            <v>-1.3292473800000002</v>
          </cell>
          <cell r="AG15">
            <v>0.1457577699999999</v>
          </cell>
          <cell r="AH15">
            <v>0</v>
          </cell>
          <cell r="AI15">
            <v>0</v>
          </cell>
          <cell r="AJ15">
            <v>-1.1010684499999999</v>
          </cell>
          <cell r="AK15">
            <v>0.22817893000000034</v>
          </cell>
          <cell r="AL15">
            <v>0</v>
          </cell>
          <cell r="AM15">
            <v>0</v>
          </cell>
          <cell r="AN15">
            <v>-1.0233618900000001</v>
          </cell>
          <cell r="AO15">
            <v>7.7706559999999758E-2</v>
          </cell>
          <cell r="AP15">
            <v>0</v>
          </cell>
          <cell r="AQ15">
            <v>0</v>
          </cell>
          <cell r="AR15">
            <v>8.4502299999999995E-3</v>
          </cell>
          <cell r="AS15">
            <v>1.0318121200000001</v>
          </cell>
          <cell r="AT15">
            <v>0</v>
          </cell>
          <cell r="AU15">
            <v>0</v>
          </cell>
          <cell r="AV15">
            <v>1.395159E-2</v>
          </cell>
          <cell r="AW15">
            <v>5.5013600000000003E-3</v>
          </cell>
          <cell r="AX15">
            <v>0</v>
          </cell>
          <cell r="AY15">
            <v>0</v>
          </cell>
          <cell r="AZ15">
            <v>1.1498290000000001E-2</v>
          </cell>
          <cell r="BA15">
            <v>-2.4532999999999985E-3</v>
          </cell>
          <cell r="BB15">
            <v>0</v>
          </cell>
          <cell r="BC15">
            <v>0</v>
          </cell>
          <cell r="BD15">
            <v>1.027164E-2</v>
          </cell>
          <cell r="BE15">
            <v>-1.226650000000001E-3</v>
          </cell>
          <cell r="BF15">
            <v>0</v>
          </cell>
          <cell r="BG15">
            <v>0</v>
          </cell>
          <cell r="BH15">
            <v>13.790313250000001</v>
          </cell>
          <cell r="BI15">
            <v>13.780041610000001</v>
          </cell>
          <cell r="BJ15">
            <v>13.78126825</v>
          </cell>
          <cell r="BK15">
            <v>13.78126825</v>
          </cell>
          <cell r="BL15">
            <v>13.789086599999999</v>
          </cell>
          <cell r="BM15">
            <v>-1.2266500000013281E-3</v>
          </cell>
          <cell r="BN15">
            <v>13.254911079999999</v>
          </cell>
          <cell r="BO15">
            <v>-0.52635717000000004</v>
          </cell>
          <cell r="BP15">
            <v>14.374097599999999</v>
          </cell>
          <cell r="BQ15">
            <v>0.58501099999999973</v>
          </cell>
          <cell r="BR15">
            <v>13.036213369999999</v>
          </cell>
          <cell r="BS15">
            <v>-0.21869771000000091</v>
          </cell>
          <cell r="BT15">
            <v>14.312826869999999</v>
          </cell>
          <cell r="BU15">
            <v>-6.1270730000000384E-2</v>
          </cell>
          <cell r="BV15">
            <v>13.724565349999999</v>
          </cell>
          <cell r="BW15">
            <v>0.68835197999999997</v>
          </cell>
          <cell r="BX15">
            <v>14.869792629999999</v>
          </cell>
          <cell r="BY15">
            <v>0.55696576000000064</v>
          </cell>
          <cell r="BZ15">
            <v>13.78126825</v>
          </cell>
          <cell r="CA15">
            <v>5.6702900000000375E-2</v>
          </cell>
          <cell r="CB15">
            <v>14.668679390000001</v>
          </cell>
          <cell r="CC15">
            <v>-0.20111323999999797</v>
          </cell>
          <cell r="CD15">
            <v>13.78126825</v>
          </cell>
          <cell r="CE15">
            <v>0</v>
          </cell>
          <cell r="CF15">
            <v>14.501037119999999</v>
          </cell>
          <cell r="CG15">
            <v>-0.16764227000000176</v>
          </cell>
          <cell r="CH15">
            <v>13.78126825</v>
          </cell>
          <cell r="CI15">
            <v>0</v>
          </cell>
          <cell r="CJ15">
            <v>14.30913043</v>
          </cell>
          <cell r="CK15">
            <v>-0.19190668999999971</v>
          </cell>
          <cell r="CL15">
            <v>13.78126825</v>
          </cell>
          <cell r="CM15">
            <v>0</v>
          </cell>
          <cell r="CN15">
            <v>14.176954609999999</v>
          </cell>
          <cell r="CO15">
            <v>-0.1321758200000005</v>
          </cell>
          <cell r="CP15">
            <v>13.78126825</v>
          </cell>
          <cell r="CQ15">
            <v>0</v>
          </cell>
          <cell r="CR15">
            <v>14.05025346</v>
          </cell>
          <cell r="CS15">
            <v>-0.12670114999999882</v>
          </cell>
          <cell r="CT15">
            <v>13.78126825</v>
          </cell>
          <cell r="CU15">
            <v>0</v>
          </cell>
          <cell r="CV15">
            <v>13.9625854</v>
          </cell>
          <cell r="CW15">
            <v>-8.7668060000000381E-2</v>
          </cell>
          <cell r="CX15">
            <v>12.64449514</v>
          </cell>
          <cell r="CY15">
            <v>-1.13677311</v>
          </cell>
          <cell r="CZ15">
            <v>13.890352699999999</v>
          </cell>
          <cell r="DA15">
            <v>-7.2232700000000705E-2</v>
          </cell>
          <cell r="DB15">
            <v>11.54322501</v>
          </cell>
          <cell r="DC15">
            <v>-1.1012701299999998</v>
          </cell>
          <cell r="DD15">
            <v>0</v>
          </cell>
          <cell r="DE15">
            <v>-13.890352699999999</v>
          </cell>
          <cell r="DF15">
            <v>13.78126825</v>
          </cell>
          <cell r="DG15">
            <v>2.2380432400000001</v>
          </cell>
        </row>
        <row r="16">
          <cell r="B16">
            <v>16</v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  <cell r="AJ16" t="str">
            <v/>
          </cell>
          <cell r="AK16" t="str">
            <v/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/>
          </cell>
          <cell r="AR16" t="str">
            <v/>
          </cell>
          <cell r="AS16" t="str">
            <v/>
          </cell>
          <cell r="AT16" t="str">
            <v/>
          </cell>
          <cell r="AU16" t="str">
            <v/>
          </cell>
          <cell r="AV16" t="str">
            <v/>
          </cell>
          <cell r="AW16" t="str">
            <v/>
          </cell>
          <cell r="AX16" t="str">
            <v/>
          </cell>
          <cell r="AY16" t="str">
            <v/>
          </cell>
          <cell r="AZ16" t="str">
            <v/>
          </cell>
          <cell r="BA16" t="str">
            <v/>
          </cell>
          <cell r="BB16" t="str">
            <v/>
          </cell>
          <cell r="BC16" t="str">
            <v/>
          </cell>
          <cell r="BD16" t="str">
            <v/>
          </cell>
          <cell r="BE16" t="str">
            <v/>
          </cell>
          <cell r="BF16" t="str">
            <v/>
          </cell>
          <cell r="BG16" t="str">
            <v/>
          </cell>
          <cell r="BH16" t="str">
            <v/>
          </cell>
          <cell r="BI16" t="str">
            <v/>
          </cell>
          <cell r="BJ16" t="str">
            <v/>
          </cell>
          <cell r="BK16" t="str">
            <v/>
          </cell>
          <cell r="BL16" t="str">
            <v/>
          </cell>
          <cell r="BM16" t="str">
            <v/>
          </cell>
          <cell r="BN16" t="str">
            <v/>
          </cell>
          <cell r="BO16" t="str">
            <v/>
          </cell>
          <cell r="BP16" t="str">
            <v/>
          </cell>
          <cell r="BQ16" t="str">
            <v/>
          </cell>
          <cell r="BR16" t="str">
            <v/>
          </cell>
          <cell r="BS16" t="str">
            <v/>
          </cell>
          <cell r="BT16" t="str">
            <v/>
          </cell>
          <cell r="BU16" t="str">
            <v/>
          </cell>
          <cell r="BV16" t="str">
            <v/>
          </cell>
          <cell r="BW16" t="str">
            <v/>
          </cell>
          <cell r="BX16" t="str">
            <v/>
          </cell>
          <cell r="BY16" t="str">
            <v/>
          </cell>
          <cell r="BZ16" t="str">
            <v/>
          </cell>
          <cell r="CA16" t="str">
            <v/>
          </cell>
          <cell r="CB16" t="str">
            <v/>
          </cell>
          <cell r="CC16" t="str">
            <v/>
          </cell>
          <cell r="CD16" t="str">
            <v/>
          </cell>
          <cell r="CE16" t="str">
            <v/>
          </cell>
          <cell r="CF16" t="str">
            <v/>
          </cell>
          <cell r="CG16" t="str">
            <v/>
          </cell>
          <cell r="CH16" t="str">
            <v/>
          </cell>
          <cell r="CI16" t="str">
            <v/>
          </cell>
          <cell r="CJ16" t="str">
            <v/>
          </cell>
          <cell r="CK16" t="str">
            <v/>
          </cell>
          <cell r="CL16" t="str">
            <v/>
          </cell>
          <cell r="CM16" t="str">
            <v/>
          </cell>
          <cell r="CN16" t="str">
            <v/>
          </cell>
          <cell r="CO16" t="str">
            <v/>
          </cell>
          <cell r="CP16" t="str">
            <v/>
          </cell>
          <cell r="CQ16" t="str">
            <v/>
          </cell>
          <cell r="CR16" t="str">
            <v/>
          </cell>
          <cell r="CS16" t="str">
            <v/>
          </cell>
          <cell r="CT16" t="str">
            <v/>
          </cell>
          <cell r="CU16" t="str">
            <v/>
          </cell>
          <cell r="CV16" t="str">
            <v/>
          </cell>
          <cell r="CW16" t="str">
            <v/>
          </cell>
          <cell r="CX16" t="str">
            <v/>
          </cell>
          <cell r="CY16" t="str">
            <v/>
          </cell>
          <cell r="CZ16" t="str">
            <v/>
          </cell>
          <cell r="DA16" t="str">
            <v/>
          </cell>
          <cell r="DB16" t="str">
            <v/>
          </cell>
          <cell r="DC16" t="str">
            <v/>
          </cell>
          <cell r="DD16" t="str">
            <v/>
          </cell>
          <cell r="DE16" t="str">
            <v/>
          </cell>
          <cell r="DF16" t="str">
            <v/>
          </cell>
          <cell r="DG16" t="str">
            <v/>
          </cell>
        </row>
        <row r="17">
          <cell r="B17">
            <v>17</v>
          </cell>
          <cell r="C17" t="str">
            <v>Realizável a longo prazo</v>
          </cell>
          <cell r="D17">
            <v>679</v>
          </cell>
          <cell r="G17">
            <v>679</v>
          </cell>
          <cell r="L17">
            <v>17.523997020000003</v>
          </cell>
          <cell r="M17">
            <v>0</v>
          </cell>
          <cell r="N17">
            <v>0</v>
          </cell>
          <cell r="O17">
            <v>0</v>
          </cell>
          <cell r="P17">
            <v>18.693422060000003</v>
          </cell>
          <cell r="Q17">
            <v>1.1694250400000001</v>
          </cell>
          <cell r="R17">
            <v>0</v>
          </cell>
          <cell r="S17">
            <v>0</v>
          </cell>
          <cell r="T17">
            <v>18.693972060000004</v>
          </cell>
          <cell r="U17">
            <v>5.5000000000049454E-4</v>
          </cell>
          <cell r="V17">
            <v>0</v>
          </cell>
          <cell r="W17">
            <v>0</v>
          </cell>
          <cell r="X17">
            <v>18.464972060000001</v>
          </cell>
          <cell r="Y17">
            <v>-0.22900000000000276</v>
          </cell>
          <cell r="Z17">
            <v>0</v>
          </cell>
          <cell r="AA17">
            <v>0</v>
          </cell>
          <cell r="AB17">
            <v>18.464972060000001</v>
          </cell>
          <cell r="AC17">
            <v>0</v>
          </cell>
          <cell r="AD17">
            <v>0</v>
          </cell>
          <cell r="AE17">
            <v>0</v>
          </cell>
          <cell r="AF17">
            <v>20.256929470000003</v>
          </cell>
          <cell r="AG17">
            <v>1.791957410000002</v>
          </cell>
          <cell r="AH17">
            <v>0</v>
          </cell>
          <cell r="AI17">
            <v>0</v>
          </cell>
          <cell r="AJ17">
            <v>20.567083510000007</v>
          </cell>
          <cell r="AK17">
            <v>0.31015404000000402</v>
          </cell>
          <cell r="AL17">
            <v>0</v>
          </cell>
          <cell r="AM17">
            <v>0</v>
          </cell>
          <cell r="AN17">
            <v>20.581399580000006</v>
          </cell>
          <cell r="AO17">
            <v>1.431606999999957E-2</v>
          </cell>
          <cell r="AP17">
            <v>0</v>
          </cell>
          <cell r="AQ17">
            <v>0</v>
          </cell>
          <cell r="AR17">
            <v>26.124396319999999</v>
          </cell>
          <cell r="AS17">
            <v>5.5429967399999924</v>
          </cell>
          <cell r="AT17">
            <v>0</v>
          </cell>
          <cell r="AU17">
            <v>0</v>
          </cell>
          <cell r="AV17">
            <v>26.890639820000001</v>
          </cell>
          <cell r="AW17">
            <v>0.76624350000000163</v>
          </cell>
          <cell r="AX17">
            <v>0</v>
          </cell>
          <cell r="AY17">
            <v>0</v>
          </cell>
          <cell r="AZ17">
            <v>33.659006020000014</v>
          </cell>
          <cell r="BA17">
            <v>6.7683662000000133</v>
          </cell>
          <cell r="BB17">
            <v>0</v>
          </cell>
          <cell r="BC17">
            <v>0</v>
          </cell>
          <cell r="BD17">
            <v>34.087787620000007</v>
          </cell>
          <cell r="BE17">
            <v>0.42878159999999355</v>
          </cell>
          <cell r="BF17">
            <v>0</v>
          </cell>
          <cell r="BG17">
            <v>0</v>
          </cell>
          <cell r="BH17">
            <v>55.010335619999999</v>
          </cell>
          <cell r="BI17">
            <v>20.922547999999992</v>
          </cell>
          <cell r="BJ17">
            <v>50.461841660000005</v>
          </cell>
          <cell r="BK17">
            <v>50.461841660000005</v>
          </cell>
          <cell r="BL17">
            <v>55.556136600000002</v>
          </cell>
          <cell r="BM17">
            <v>0.54580098000000277</v>
          </cell>
          <cell r="BN17">
            <v>50.461841660000005</v>
          </cell>
          <cell r="BO17">
            <v>0</v>
          </cell>
          <cell r="BP17">
            <v>54.212027299999995</v>
          </cell>
          <cell r="BQ17">
            <v>-1.3441093000000066</v>
          </cell>
          <cell r="BR17">
            <v>48.882972580000008</v>
          </cell>
          <cell r="BS17">
            <v>-1.57886908</v>
          </cell>
          <cell r="BT17">
            <v>55.175739779999994</v>
          </cell>
          <cell r="BU17">
            <v>0.9637124799999981</v>
          </cell>
          <cell r="BV17">
            <v>48.306172580000009</v>
          </cell>
          <cell r="BW17">
            <v>-0.57679999999999998</v>
          </cell>
          <cell r="BX17">
            <v>55.341446769999997</v>
          </cell>
          <cell r="BY17">
            <v>0.16570699000000388</v>
          </cell>
          <cell r="BZ17">
            <v>47.721046580000007</v>
          </cell>
          <cell r="CA17">
            <v>-0.58512600000000003</v>
          </cell>
          <cell r="CB17">
            <v>55.074141060000002</v>
          </cell>
          <cell r="CC17">
            <v>-0.26730570999999514</v>
          </cell>
          <cell r="CD17">
            <v>44.437953950000008</v>
          </cell>
          <cell r="CE17">
            <v>-3.2830926300000001</v>
          </cell>
          <cell r="CF17">
            <v>54.261051719999998</v>
          </cell>
          <cell r="CG17">
            <v>-0.81308934000000477</v>
          </cell>
          <cell r="CH17">
            <v>44.045856170000008</v>
          </cell>
          <cell r="CI17">
            <v>-0.39209778000000001</v>
          </cell>
          <cell r="CJ17">
            <v>54.890804989999999</v>
          </cell>
          <cell r="CK17">
            <v>0.62975327000000192</v>
          </cell>
          <cell r="CL17">
            <v>44.045856170000008</v>
          </cell>
          <cell r="CM17">
            <v>0</v>
          </cell>
          <cell r="CN17">
            <v>55.132551400000004</v>
          </cell>
          <cell r="CO17">
            <v>0.24174641000000463</v>
          </cell>
          <cell r="CP17">
            <v>43.685478670000009</v>
          </cell>
          <cell r="CQ17">
            <v>-0.36037750000000002</v>
          </cell>
          <cell r="CR17">
            <v>54.130931420000003</v>
          </cell>
          <cell r="CS17">
            <v>-1.001619980000001</v>
          </cell>
          <cell r="CT17">
            <v>41.427099160000012</v>
          </cell>
          <cell r="CU17">
            <v>-2.2583795099999997</v>
          </cell>
          <cell r="CV17">
            <v>53.050296549999999</v>
          </cell>
          <cell r="CW17">
            <v>-1.0806348700000044</v>
          </cell>
          <cell r="CX17">
            <v>41.06162916000001</v>
          </cell>
          <cell r="CY17">
            <v>-0.36547000000000002</v>
          </cell>
          <cell r="CZ17">
            <v>46.897133520000004</v>
          </cell>
          <cell r="DA17">
            <v>-6.1531630299999946</v>
          </cell>
          <cell r="DB17">
            <v>41.06162916000001</v>
          </cell>
          <cell r="DC17">
            <v>0</v>
          </cell>
          <cell r="DD17">
            <v>0</v>
          </cell>
          <cell r="DE17">
            <v>-46.897133520000004</v>
          </cell>
          <cell r="DF17">
            <v>38.636322610000008</v>
          </cell>
          <cell r="DG17">
            <v>-2.4253065499999997</v>
          </cell>
        </row>
        <row r="18">
          <cell r="B18">
            <v>18</v>
          </cell>
          <cell r="C18" t="str">
            <v>Duplicatas a receber</v>
          </cell>
          <cell r="D18">
            <v>616</v>
          </cell>
          <cell r="G18">
            <v>616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8.7904644399999992</v>
          </cell>
          <cell r="BI18">
            <v>8.7904644399999992</v>
          </cell>
          <cell r="BJ18">
            <v>8.7904644399999992</v>
          </cell>
          <cell r="BK18">
            <v>8.7904644399999992</v>
          </cell>
          <cell r="BL18">
            <v>8.7904644399999992</v>
          </cell>
          <cell r="BM18">
            <v>0</v>
          </cell>
          <cell r="BN18">
            <v>8.7904644399999992</v>
          </cell>
          <cell r="BO18">
            <v>0</v>
          </cell>
          <cell r="BP18">
            <v>8.7904644399999992</v>
          </cell>
          <cell r="BQ18">
            <v>0</v>
          </cell>
          <cell r="BR18">
            <v>7.5615953599999992</v>
          </cell>
          <cell r="BS18">
            <v>-1.2288690800000002</v>
          </cell>
          <cell r="BT18">
            <v>8.7904644399999992</v>
          </cell>
          <cell r="BU18">
            <v>0</v>
          </cell>
          <cell r="BV18">
            <v>7.3347953599999993</v>
          </cell>
          <cell r="BW18">
            <v>-0.2268</v>
          </cell>
          <cell r="BX18">
            <v>8.7904644399999992</v>
          </cell>
          <cell r="BY18">
            <v>0</v>
          </cell>
          <cell r="BZ18">
            <v>6.7496693599999995</v>
          </cell>
          <cell r="CA18">
            <v>-0.58512600000000003</v>
          </cell>
          <cell r="CB18">
            <v>7.7368016399999995</v>
          </cell>
          <cell r="CC18">
            <v>-1.0536627999999997</v>
          </cell>
          <cell r="CD18">
            <v>5.4665767299999999</v>
          </cell>
          <cell r="CE18">
            <v>-1.2830926299999998</v>
          </cell>
          <cell r="CF18">
            <v>7.3447038600000001</v>
          </cell>
          <cell r="CG18">
            <v>-0.3920977799999994</v>
          </cell>
          <cell r="CH18">
            <v>5.0744789499999996</v>
          </cell>
          <cell r="CI18">
            <v>-0.39209778000000001</v>
          </cell>
          <cell r="CJ18">
            <v>7.3447038600000001</v>
          </cell>
          <cell r="CK18">
            <v>0</v>
          </cell>
          <cell r="CL18">
            <v>5.0744789499999996</v>
          </cell>
          <cell r="CM18">
            <v>0</v>
          </cell>
          <cell r="CN18">
            <v>7.3447038600000001</v>
          </cell>
          <cell r="CO18">
            <v>0</v>
          </cell>
          <cell r="CP18">
            <v>4.7141014499999994</v>
          </cell>
          <cell r="CQ18">
            <v>-0.36037750000000002</v>
          </cell>
          <cell r="CR18">
            <v>6.58373425</v>
          </cell>
          <cell r="CS18">
            <v>-0.76096961000000007</v>
          </cell>
          <cell r="CT18">
            <v>2.4557219399999997</v>
          </cell>
          <cell r="CU18">
            <v>-2.2583795099999997</v>
          </cell>
          <cell r="CV18">
            <v>6.2331442499999996</v>
          </cell>
          <cell r="CW18">
            <v>-0.3505900000000004</v>
          </cell>
          <cell r="CX18">
            <v>2.0902519399999995</v>
          </cell>
          <cell r="CY18">
            <v>-0.36547000000000002</v>
          </cell>
          <cell r="CZ18">
            <v>6.2331442499999996</v>
          </cell>
          <cell r="DA18">
            <v>0</v>
          </cell>
          <cell r="DB18">
            <v>2.0902519399999995</v>
          </cell>
          <cell r="DC18">
            <v>0</v>
          </cell>
          <cell r="DD18">
            <v>0</v>
          </cell>
          <cell r="DE18">
            <v>-6.2331442499999996</v>
          </cell>
          <cell r="DF18">
            <v>2.0902519399999995</v>
          </cell>
          <cell r="DG18">
            <v>0</v>
          </cell>
        </row>
        <row r="19">
          <cell r="B19">
            <v>19</v>
          </cell>
          <cell r="C19" t="str">
            <v>Depósitos judiciais</v>
          </cell>
          <cell r="D19">
            <v>642</v>
          </cell>
          <cell r="G19">
            <v>642</v>
          </cell>
          <cell r="L19">
            <v>8.3569410800000004</v>
          </cell>
          <cell r="M19">
            <v>0</v>
          </cell>
          <cell r="N19">
            <v>0</v>
          </cell>
          <cell r="O19">
            <v>0</v>
          </cell>
          <cell r="P19">
            <v>9.5263661200000005</v>
          </cell>
          <cell r="Q19">
            <v>1.1694250400000001</v>
          </cell>
          <cell r="R19">
            <v>0</v>
          </cell>
          <cell r="S19">
            <v>0</v>
          </cell>
          <cell r="T19">
            <v>9.526916120000001</v>
          </cell>
          <cell r="U19">
            <v>5.5000000000049454E-4</v>
          </cell>
          <cell r="V19">
            <v>0</v>
          </cell>
          <cell r="W19">
            <v>0</v>
          </cell>
          <cell r="X19">
            <v>9.526916120000001</v>
          </cell>
          <cell r="Y19">
            <v>0</v>
          </cell>
          <cell r="Z19">
            <v>0</v>
          </cell>
          <cell r="AA19">
            <v>0</v>
          </cell>
          <cell r="AB19">
            <v>9.526916120000001</v>
          </cell>
          <cell r="AC19">
            <v>0</v>
          </cell>
          <cell r="AD19">
            <v>0</v>
          </cell>
          <cell r="AE19">
            <v>0</v>
          </cell>
          <cell r="AF19">
            <v>11.318873530000001</v>
          </cell>
          <cell r="AG19">
            <v>1.7919574100000002</v>
          </cell>
          <cell r="AH19">
            <v>0</v>
          </cell>
          <cell r="AI19">
            <v>0</v>
          </cell>
          <cell r="AJ19">
            <v>11.313849570000002</v>
          </cell>
          <cell r="AK19">
            <v>-5.0239599999990503E-3</v>
          </cell>
          <cell r="AL19">
            <v>0</v>
          </cell>
          <cell r="AM19">
            <v>0</v>
          </cell>
          <cell r="AN19">
            <v>11.314165640000002</v>
          </cell>
          <cell r="AO19">
            <v>3.1607000000022367E-4</v>
          </cell>
          <cell r="AP19">
            <v>0</v>
          </cell>
          <cell r="AQ19">
            <v>0</v>
          </cell>
          <cell r="AR19">
            <v>13.996094400000002</v>
          </cell>
          <cell r="AS19">
            <v>2.6819287599999999</v>
          </cell>
          <cell r="AT19">
            <v>0</v>
          </cell>
          <cell r="AU19">
            <v>0</v>
          </cell>
          <cell r="AV19">
            <v>14.002094400000002</v>
          </cell>
          <cell r="AW19">
            <v>6.0000000000002274E-3</v>
          </cell>
          <cell r="AX19">
            <v>0</v>
          </cell>
          <cell r="AY19">
            <v>0</v>
          </cell>
          <cell r="AZ19">
            <v>13.953552170000002</v>
          </cell>
          <cell r="BA19">
            <v>-4.8542230000000686E-2</v>
          </cell>
          <cell r="BB19">
            <v>0</v>
          </cell>
          <cell r="BC19">
            <v>0</v>
          </cell>
          <cell r="BD19">
            <v>13.953552170000002</v>
          </cell>
          <cell r="BE19">
            <v>0</v>
          </cell>
          <cell r="BF19">
            <v>0</v>
          </cell>
          <cell r="BG19">
            <v>0</v>
          </cell>
          <cell r="BH19">
            <v>14.189690990000001</v>
          </cell>
          <cell r="BI19">
            <v>0.23613881999999897</v>
          </cell>
          <cell r="BJ19">
            <v>14.189690990000001</v>
          </cell>
          <cell r="BK19">
            <v>14.189690990000001</v>
          </cell>
          <cell r="BL19">
            <v>14.189690990000001</v>
          </cell>
          <cell r="BM19">
            <v>0</v>
          </cell>
          <cell r="BN19">
            <v>14.189690990000001</v>
          </cell>
          <cell r="BO19">
            <v>0</v>
          </cell>
          <cell r="BP19">
            <v>14.189690990000001</v>
          </cell>
          <cell r="BQ19">
            <v>0</v>
          </cell>
          <cell r="BR19">
            <v>14.189690990000001</v>
          </cell>
          <cell r="BS19">
            <v>0</v>
          </cell>
          <cell r="BT19">
            <v>14.189690990000001</v>
          </cell>
          <cell r="BU19">
            <v>0</v>
          </cell>
          <cell r="BV19">
            <v>14.189690990000001</v>
          </cell>
          <cell r="BW19">
            <v>0</v>
          </cell>
          <cell r="BX19">
            <v>14.785168389999999</v>
          </cell>
          <cell r="BY19">
            <v>0.59547739999999827</v>
          </cell>
          <cell r="BZ19">
            <v>14.189690990000001</v>
          </cell>
          <cell r="CA19">
            <v>0</v>
          </cell>
          <cell r="CB19">
            <v>14.824406629999999</v>
          </cell>
          <cell r="CC19">
            <v>3.9238239999999536E-2</v>
          </cell>
          <cell r="CD19">
            <v>14.189690990000001</v>
          </cell>
          <cell r="CE19">
            <v>0</v>
          </cell>
          <cell r="CF19">
            <v>14.83856151</v>
          </cell>
          <cell r="CG19">
            <v>1.4154880000001313E-2</v>
          </cell>
          <cell r="CH19">
            <v>14.189690990000001</v>
          </cell>
          <cell r="CI19">
            <v>0</v>
          </cell>
          <cell r="CJ19">
            <v>14.84409468</v>
          </cell>
          <cell r="CK19">
            <v>5.5331699999996431E-3</v>
          </cell>
          <cell r="CL19">
            <v>14.189690990000001</v>
          </cell>
          <cell r="CM19">
            <v>0</v>
          </cell>
          <cell r="CN19">
            <v>14.890401259999999</v>
          </cell>
          <cell r="CO19">
            <v>4.6306579999999542E-2</v>
          </cell>
          <cell r="CP19">
            <v>14.189690990000001</v>
          </cell>
          <cell r="CQ19">
            <v>0</v>
          </cell>
          <cell r="CR19">
            <v>14.910723130000001</v>
          </cell>
          <cell r="CS19">
            <v>2.0321870000001852E-2</v>
          </cell>
          <cell r="CT19">
            <v>14.189690990000001</v>
          </cell>
          <cell r="CU19">
            <v>0</v>
          </cell>
          <cell r="CV19">
            <v>14.928675980000001</v>
          </cell>
          <cell r="CW19">
            <v>1.7952850000000353E-2</v>
          </cell>
          <cell r="CX19">
            <v>14.189690990000001</v>
          </cell>
          <cell r="CY19">
            <v>0</v>
          </cell>
          <cell r="CZ19">
            <v>10.04195758</v>
          </cell>
          <cell r="DA19">
            <v>-4.8867184000000012</v>
          </cell>
          <cell r="DB19">
            <v>14.189690990000001</v>
          </cell>
          <cell r="DC19">
            <v>0</v>
          </cell>
          <cell r="DD19">
            <v>0</v>
          </cell>
          <cell r="DE19">
            <v>-10.04195758</v>
          </cell>
          <cell r="DF19">
            <v>14.189690990000001</v>
          </cell>
          <cell r="DG19">
            <v>0</v>
          </cell>
        </row>
        <row r="20">
          <cell r="B20">
            <v>20</v>
          </cell>
          <cell r="C20" t="str">
            <v>Rateios de importação</v>
          </cell>
          <cell r="D20">
            <v>648</v>
          </cell>
          <cell r="G20">
            <v>648</v>
          </cell>
          <cell r="L20">
            <v>3.3460474900000001</v>
          </cell>
          <cell r="M20">
            <v>0</v>
          </cell>
          <cell r="N20">
            <v>0</v>
          </cell>
          <cell r="O20">
            <v>0</v>
          </cell>
          <cell r="P20">
            <v>3.3460474900000001</v>
          </cell>
          <cell r="Q20">
            <v>0</v>
          </cell>
          <cell r="R20">
            <v>0</v>
          </cell>
          <cell r="S20">
            <v>0</v>
          </cell>
          <cell r="T20">
            <v>3.3460474900000001</v>
          </cell>
          <cell r="U20">
            <v>0</v>
          </cell>
          <cell r="V20">
            <v>0</v>
          </cell>
          <cell r="W20">
            <v>0</v>
          </cell>
          <cell r="X20">
            <v>3.3460474900000001</v>
          </cell>
          <cell r="Y20">
            <v>0</v>
          </cell>
          <cell r="Z20">
            <v>0</v>
          </cell>
          <cell r="AA20">
            <v>0</v>
          </cell>
          <cell r="AB20">
            <v>3.3460474900000001</v>
          </cell>
          <cell r="AC20">
            <v>0</v>
          </cell>
          <cell r="AD20">
            <v>0</v>
          </cell>
          <cell r="AE20">
            <v>0</v>
          </cell>
          <cell r="AF20">
            <v>3.3460474900000001</v>
          </cell>
          <cell r="AG20">
            <v>0</v>
          </cell>
          <cell r="AH20">
            <v>0</v>
          </cell>
          <cell r="AI20">
            <v>0</v>
          </cell>
          <cell r="AJ20">
            <v>3.3460474900000001</v>
          </cell>
          <cell r="AK20">
            <v>0</v>
          </cell>
          <cell r="AL20">
            <v>0</v>
          </cell>
          <cell r="AM20">
            <v>0</v>
          </cell>
          <cell r="AN20">
            <v>3.3460474900000001</v>
          </cell>
          <cell r="AO20">
            <v>0</v>
          </cell>
          <cell r="AP20">
            <v>0</v>
          </cell>
          <cell r="AQ20">
            <v>0</v>
          </cell>
          <cell r="AR20">
            <v>3.3460474900000001</v>
          </cell>
          <cell r="AS20">
            <v>0</v>
          </cell>
          <cell r="AT20">
            <v>0</v>
          </cell>
          <cell r="AU20">
            <v>0</v>
          </cell>
          <cell r="AV20">
            <v>3.3460474900000001</v>
          </cell>
          <cell r="AW20">
            <v>0</v>
          </cell>
          <cell r="AX20">
            <v>0</v>
          </cell>
          <cell r="AY20">
            <v>0</v>
          </cell>
          <cell r="AZ20">
            <v>3.3460474900000001</v>
          </cell>
          <cell r="BA20">
            <v>0</v>
          </cell>
          <cell r="BB20">
            <v>0</v>
          </cell>
          <cell r="BC20">
            <v>0</v>
          </cell>
          <cell r="BD20">
            <v>3.3460474900000001</v>
          </cell>
          <cell r="BE20">
            <v>0</v>
          </cell>
          <cell r="BF20">
            <v>0</v>
          </cell>
          <cell r="BG20">
            <v>0</v>
          </cell>
          <cell r="BH20">
            <v>4.5484939600000001</v>
          </cell>
          <cell r="BI20">
            <v>1.2024464699999999</v>
          </cell>
          <cell r="BJ20">
            <v>0</v>
          </cell>
          <cell r="BK20">
            <v>0</v>
          </cell>
          <cell r="BL20">
            <v>4.5484939600000001</v>
          </cell>
          <cell r="BM20">
            <v>0</v>
          </cell>
          <cell r="BN20">
            <v>0</v>
          </cell>
          <cell r="BO20">
            <v>0</v>
          </cell>
          <cell r="BP20">
            <v>4.3308204100000003</v>
          </cell>
          <cell r="BQ20">
            <v>-0.21767354999999977</v>
          </cell>
          <cell r="BR20">
            <v>0</v>
          </cell>
          <cell r="BS20">
            <v>0</v>
          </cell>
          <cell r="BT20">
            <v>4.4327954400000005</v>
          </cell>
          <cell r="BU20">
            <v>0.10197503000000019</v>
          </cell>
          <cell r="BV20">
            <v>0</v>
          </cell>
          <cell r="BW20">
            <v>0</v>
          </cell>
          <cell r="BX20">
            <v>4.41426564</v>
          </cell>
          <cell r="BY20">
            <v>-1.8529800000000485E-2</v>
          </cell>
          <cell r="BZ20">
            <v>0</v>
          </cell>
          <cell r="CA20">
            <v>0</v>
          </cell>
          <cell r="CB20">
            <v>4.41426564</v>
          </cell>
          <cell r="CC20">
            <v>0</v>
          </cell>
          <cell r="CD20">
            <v>0</v>
          </cell>
          <cell r="CE20">
            <v>0</v>
          </cell>
          <cell r="CF20">
            <v>4.41426564</v>
          </cell>
          <cell r="CG20">
            <v>0</v>
          </cell>
          <cell r="CH20">
            <v>0</v>
          </cell>
          <cell r="CI20">
            <v>0</v>
          </cell>
          <cell r="CJ20">
            <v>4.41426564</v>
          </cell>
          <cell r="CK20">
            <v>0</v>
          </cell>
          <cell r="CL20">
            <v>0</v>
          </cell>
          <cell r="CM20">
            <v>0</v>
          </cell>
          <cell r="CN20">
            <v>4.41426564</v>
          </cell>
          <cell r="CO20">
            <v>0</v>
          </cell>
          <cell r="CP20">
            <v>0</v>
          </cell>
          <cell r="CQ20">
            <v>0</v>
          </cell>
          <cell r="CR20">
            <v>4.41426564</v>
          </cell>
          <cell r="CS20">
            <v>0</v>
          </cell>
          <cell r="CT20">
            <v>0</v>
          </cell>
          <cell r="CU20">
            <v>0</v>
          </cell>
          <cell r="CV20">
            <v>4.41426564</v>
          </cell>
          <cell r="CW20">
            <v>0</v>
          </cell>
          <cell r="CX20">
            <v>0</v>
          </cell>
          <cell r="CY20">
            <v>0</v>
          </cell>
          <cell r="CZ20">
            <v>4.41426564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-4.41426564</v>
          </cell>
          <cell r="DF20">
            <v>0</v>
          </cell>
          <cell r="DG20">
            <v>0</v>
          </cell>
        </row>
        <row r="21">
          <cell r="B21">
            <v>21</v>
          </cell>
          <cell r="C21" t="str">
            <v>Outros créditos</v>
          </cell>
          <cell r="D21">
            <v>621</v>
          </cell>
          <cell r="E21">
            <v>645</v>
          </cell>
          <cell r="G21">
            <v>621</v>
          </cell>
          <cell r="H21">
            <v>645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</row>
        <row r="22">
          <cell r="B22">
            <v>22</v>
          </cell>
          <cell r="C22" t="str">
            <v>Partes relacionadas</v>
          </cell>
          <cell r="D22">
            <v>654</v>
          </cell>
          <cell r="G22">
            <v>654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</row>
        <row r="23">
          <cell r="B23">
            <v>23</v>
          </cell>
          <cell r="C23" t="str">
            <v>Investimentos temporários</v>
          </cell>
          <cell r="D23">
            <v>667</v>
          </cell>
          <cell r="G23">
            <v>667</v>
          </cell>
          <cell r="L23">
            <v>1.6193247200000001</v>
          </cell>
          <cell r="M23">
            <v>0</v>
          </cell>
          <cell r="N23">
            <v>0</v>
          </cell>
          <cell r="O23">
            <v>0</v>
          </cell>
          <cell r="P23">
            <v>1.6193247200000001</v>
          </cell>
          <cell r="Q23">
            <v>0</v>
          </cell>
          <cell r="R23">
            <v>0</v>
          </cell>
          <cell r="S23">
            <v>0</v>
          </cell>
          <cell r="T23">
            <v>1.6193247200000001</v>
          </cell>
          <cell r="U23">
            <v>0</v>
          </cell>
          <cell r="V23">
            <v>0</v>
          </cell>
          <cell r="W23">
            <v>0</v>
          </cell>
          <cell r="X23">
            <v>1.39032472</v>
          </cell>
          <cell r="Y23">
            <v>-0.22900000000000009</v>
          </cell>
          <cell r="Z23">
            <v>0</v>
          </cell>
          <cell r="AA23">
            <v>0</v>
          </cell>
          <cell r="AB23">
            <v>1.39032472</v>
          </cell>
          <cell r="AC23">
            <v>0</v>
          </cell>
          <cell r="AD23">
            <v>0</v>
          </cell>
          <cell r="AE23">
            <v>0</v>
          </cell>
          <cell r="AF23">
            <v>1.39032472</v>
          </cell>
          <cell r="AG23">
            <v>0</v>
          </cell>
          <cell r="AH23">
            <v>0</v>
          </cell>
          <cell r="AI23">
            <v>0</v>
          </cell>
          <cell r="AJ23">
            <v>1.7055027199999999</v>
          </cell>
          <cell r="AK23">
            <v>0.31517799999999996</v>
          </cell>
          <cell r="AL23">
            <v>0</v>
          </cell>
          <cell r="AM23">
            <v>0</v>
          </cell>
          <cell r="AN23">
            <v>1.7195027199999999</v>
          </cell>
          <cell r="AO23">
            <v>1.4000000000000012E-2</v>
          </cell>
          <cell r="AP23">
            <v>0</v>
          </cell>
          <cell r="AQ23">
            <v>0</v>
          </cell>
          <cell r="AR23">
            <v>4.5805707</v>
          </cell>
          <cell r="AS23">
            <v>2.8610679800000001</v>
          </cell>
          <cell r="AT23">
            <v>0</v>
          </cell>
          <cell r="AU23">
            <v>0</v>
          </cell>
          <cell r="AV23">
            <v>5.3408142000000005</v>
          </cell>
          <cell r="AW23">
            <v>0.76024350000000052</v>
          </cell>
          <cell r="AX23">
            <v>0</v>
          </cell>
          <cell r="AY23">
            <v>0</v>
          </cell>
          <cell r="AZ23">
            <v>12.15772263</v>
          </cell>
          <cell r="BA23">
            <v>6.8169084299999998</v>
          </cell>
          <cell r="BB23">
            <v>0</v>
          </cell>
          <cell r="BC23">
            <v>0</v>
          </cell>
          <cell r="BD23">
            <v>12.586504230000001</v>
          </cell>
          <cell r="BE23">
            <v>0.42878160000000065</v>
          </cell>
          <cell r="BF23">
            <v>0</v>
          </cell>
          <cell r="BG23">
            <v>0</v>
          </cell>
          <cell r="BH23">
            <v>14.699734660000001</v>
          </cell>
          <cell r="BI23">
            <v>2.1132304299999998</v>
          </cell>
          <cell r="BJ23">
            <v>14.699734660000001</v>
          </cell>
          <cell r="BK23">
            <v>14.699734660000001</v>
          </cell>
          <cell r="BL23">
            <v>15.195284719999998</v>
          </cell>
          <cell r="BM23">
            <v>0.49555005999999757</v>
          </cell>
          <cell r="BN23">
            <v>14.699734660000001</v>
          </cell>
          <cell r="BO23">
            <v>0</v>
          </cell>
          <cell r="BP23">
            <v>14.816927120000001</v>
          </cell>
          <cell r="BQ23">
            <v>-0.37835759999999752</v>
          </cell>
          <cell r="BR23">
            <v>14.349734660000001</v>
          </cell>
          <cell r="BS23">
            <v>-0.35</v>
          </cell>
          <cell r="BT23">
            <v>14.612149120000002</v>
          </cell>
          <cell r="BU23">
            <v>-0.20477799999999924</v>
          </cell>
          <cell r="BV23">
            <v>13.999734660000001</v>
          </cell>
          <cell r="BW23">
            <v>-0.35</v>
          </cell>
          <cell r="BX23">
            <v>14.253043350000002</v>
          </cell>
          <cell r="BY23">
            <v>-0.35910576999999932</v>
          </cell>
          <cell r="BZ23">
            <v>13.999734660000001</v>
          </cell>
          <cell r="CA23">
            <v>0</v>
          </cell>
          <cell r="CB23">
            <v>12.80570157</v>
          </cell>
          <cell r="CC23">
            <v>-1.4473417800000021</v>
          </cell>
          <cell r="CD23">
            <v>11.999734660000001</v>
          </cell>
          <cell r="CE23">
            <v>-2</v>
          </cell>
          <cell r="CF23">
            <v>12.798238549999999</v>
          </cell>
          <cell r="CG23">
            <v>-7.4630200000012081E-3</v>
          </cell>
          <cell r="CH23">
            <v>11.999734660000001</v>
          </cell>
          <cell r="CI23">
            <v>0</v>
          </cell>
          <cell r="CJ23">
            <v>12.724663570000001</v>
          </cell>
          <cell r="CK23">
            <v>-7.3574979999998291E-2</v>
          </cell>
          <cell r="CL23">
            <v>11.999734660000001</v>
          </cell>
          <cell r="CM23">
            <v>0</v>
          </cell>
          <cell r="CN23">
            <v>13.090358050000001</v>
          </cell>
          <cell r="CO23">
            <v>0.36569448000000015</v>
          </cell>
          <cell r="CP23">
            <v>11.999734660000001</v>
          </cell>
          <cell r="CQ23">
            <v>0</v>
          </cell>
          <cell r="CR23">
            <v>13.23939895</v>
          </cell>
          <cell r="CS23">
            <v>0.14904089999999925</v>
          </cell>
          <cell r="CT23">
            <v>11.999734660000001</v>
          </cell>
          <cell r="CU23">
            <v>0</v>
          </cell>
          <cell r="CV23">
            <v>13.480128949999999</v>
          </cell>
          <cell r="CW23">
            <v>0.24072999999999922</v>
          </cell>
          <cell r="CX23">
            <v>11.999734660000001</v>
          </cell>
          <cell r="CY23">
            <v>0</v>
          </cell>
          <cell r="CZ23">
            <v>13.565588949999999</v>
          </cell>
          <cell r="DA23">
            <v>8.5459999999999425E-2</v>
          </cell>
          <cell r="DB23">
            <v>11.999734660000001</v>
          </cell>
          <cell r="DC23">
            <v>0</v>
          </cell>
          <cell r="DD23">
            <v>0</v>
          </cell>
          <cell r="DE23">
            <v>-13.565588949999999</v>
          </cell>
          <cell r="DF23">
            <v>11.999734660000001</v>
          </cell>
          <cell r="DG23">
            <v>0</v>
          </cell>
        </row>
        <row r="24">
          <cell r="B24">
            <v>24</v>
          </cell>
          <cell r="C24" t="str">
            <v>Despesas antecipadas</v>
          </cell>
          <cell r="D24">
            <v>678</v>
          </cell>
          <cell r="G24">
            <v>678</v>
          </cell>
          <cell r="L24">
            <v>4.2016837300000001</v>
          </cell>
          <cell r="M24">
            <v>0</v>
          </cell>
          <cell r="N24">
            <v>0</v>
          </cell>
          <cell r="O24">
            <v>0</v>
          </cell>
          <cell r="P24">
            <v>4.2016837300000001</v>
          </cell>
          <cell r="Q24">
            <v>0</v>
          </cell>
          <cell r="R24">
            <v>0</v>
          </cell>
          <cell r="S24">
            <v>0</v>
          </cell>
          <cell r="T24">
            <v>4.2016837300000001</v>
          </cell>
          <cell r="U24">
            <v>0</v>
          </cell>
          <cell r="V24">
            <v>0</v>
          </cell>
          <cell r="W24">
            <v>0</v>
          </cell>
          <cell r="X24">
            <v>4.2016837300000001</v>
          </cell>
          <cell r="Y24">
            <v>0</v>
          </cell>
          <cell r="Z24">
            <v>0</v>
          </cell>
          <cell r="AA24">
            <v>0</v>
          </cell>
          <cell r="AB24">
            <v>4.2016837300000001</v>
          </cell>
          <cell r="AC24">
            <v>0</v>
          </cell>
          <cell r="AD24">
            <v>0</v>
          </cell>
          <cell r="AE24">
            <v>0</v>
          </cell>
          <cell r="AF24">
            <v>4.2016837300000001</v>
          </cell>
          <cell r="AG24">
            <v>0</v>
          </cell>
          <cell r="AH24">
            <v>0</v>
          </cell>
          <cell r="AI24">
            <v>0</v>
          </cell>
          <cell r="AJ24">
            <v>4.2016837300000001</v>
          </cell>
          <cell r="AK24">
            <v>0</v>
          </cell>
          <cell r="AL24">
            <v>0</v>
          </cell>
          <cell r="AM24">
            <v>0</v>
          </cell>
          <cell r="AN24">
            <v>4.2016837300000001</v>
          </cell>
          <cell r="AO24">
            <v>0</v>
          </cell>
          <cell r="AP24">
            <v>0</v>
          </cell>
          <cell r="AQ24">
            <v>0</v>
          </cell>
          <cell r="AR24">
            <v>4.2016837300000001</v>
          </cell>
          <cell r="AS24">
            <v>0</v>
          </cell>
          <cell r="AT24">
            <v>0</v>
          </cell>
          <cell r="AU24">
            <v>0</v>
          </cell>
          <cell r="AV24">
            <v>4.2016837300000001</v>
          </cell>
          <cell r="AW24">
            <v>0</v>
          </cell>
          <cell r="AX24">
            <v>0</v>
          </cell>
          <cell r="AY24">
            <v>0</v>
          </cell>
          <cell r="AZ24">
            <v>4.2016837300000001</v>
          </cell>
          <cell r="BA24">
            <v>0</v>
          </cell>
          <cell r="BB24">
            <v>0</v>
          </cell>
          <cell r="BC24">
            <v>0</v>
          </cell>
          <cell r="BD24">
            <v>4.2016837300000001</v>
          </cell>
          <cell r="BE24">
            <v>0</v>
          </cell>
          <cell r="BF24">
            <v>0</v>
          </cell>
          <cell r="BG24">
            <v>0</v>
          </cell>
          <cell r="BH24">
            <v>12.78195157</v>
          </cell>
          <cell r="BI24">
            <v>8.5802678400000012</v>
          </cell>
          <cell r="BJ24">
            <v>12.78195157</v>
          </cell>
          <cell r="BK24">
            <v>12.78195157</v>
          </cell>
          <cell r="BL24">
            <v>12.83220249</v>
          </cell>
          <cell r="BM24">
            <v>5.0250919999999866E-2</v>
          </cell>
          <cell r="BN24">
            <v>12.78195157</v>
          </cell>
          <cell r="BO24">
            <v>0</v>
          </cell>
          <cell r="BP24">
            <v>12.084124340000001</v>
          </cell>
          <cell r="BQ24">
            <v>-0.74807814999999955</v>
          </cell>
          <cell r="BR24">
            <v>12.78195157</v>
          </cell>
          <cell r="BS24">
            <v>0</v>
          </cell>
          <cell r="BT24">
            <v>13.15063979</v>
          </cell>
          <cell r="BU24">
            <v>1.0665154499999989</v>
          </cell>
          <cell r="BV24">
            <v>12.78195157</v>
          </cell>
          <cell r="BW24">
            <v>0</v>
          </cell>
          <cell r="BX24">
            <v>13.098504949999999</v>
          </cell>
          <cell r="BY24">
            <v>-5.2134840000000793E-2</v>
          </cell>
          <cell r="BZ24">
            <v>12.78195157</v>
          </cell>
          <cell r="CA24">
            <v>0</v>
          </cell>
          <cell r="CB24">
            <v>15.292965580000001</v>
          </cell>
          <cell r="CC24">
            <v>2.1944606300000018</v>
          </cell>
          <cell r="CD24">
            <v>12.78195157</v>
          </cell>
          <cell r="CE24">
            <v>0</v>
          </cell>
          <cell r="CF24">
            <v>14.86528216</v>
          </cell>
          <cell r="CG24">
            <v>-0.42768342000000104</v>
          </cell>
          <cell r="CH24">
            <v>12.78195157</v>
          </cell>
          <cell r="CI24">
            <v>0</v>
          </cell>
          <cell r="CJ24">
            <v>15.56307724</v>
          </cell>
          <cell r="CK24">
            <v>0.69779508000000057</v>
          </cell>
          <cell r="CL24">
            <v>12.78195157</v>
          </cell>
          <cell r="CM24">
            <v>0</v>
          </cell>
          <cell r="CN24">
            <v>15.39282259</v>
          </cell>
          <cell r="CO24">
            <v>-0.1702546500000004</v>
          </cell>
          <cell r="CP24">
            <v>12.78195157</v>
          </cell>
          <cell r="CQ24">
            <v>0</v>
          </cell>
          <cell r="CR24">
            <v>14.98280945</v>
          </cell>
          <cell r="CS24">
            <v>-0.41001314000000022</v>
          </cell>
          <cell r="CT24">
            <v>12.78195157</v>
          </cell>
          <cell r="CU24">
            <v>0</v>
          </cell>
          <cell r="CV24">
            <v>13.994081730000001</v>
          </cell>
          <cell r="CW24">
            <v>-0.9887277199999982</v>
          </cell>
          <cell r="CX24">
            <v>12.78195157</v>
          </cell>
          <cell r="CY24">
            <v>0</v>
          </cell>
          <cell r="CZ24">
            <v>12.642177100000001</v>
          </cell>
          <cell r="DA24">
            <v>-1.3519046299999999</v>
          </cell>
          <cell r="DB24">
            <v>12.78195157</v>
          </cell>
          <cell r="DC24">
            <v>0</v>
          </cell>
          <cell r="DD24">
            <v>0</v>
          </cell>
          <cell r="DE24">
            <v>-12.642177100000001</v>
          </cell>
          <cell r="DF24">
            <v>10.35664502</v>
          </cell>
          <cell r="DG24">
            <v>-2.4253065499999997</v>
          </cell>
        </row>
        <row r="25">
          <cell r="B25">
            <v>25</v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 t="str">
            <v/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 t="str">
            <v/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  <cell r="AI25" t="str">
            <v/>
          </cell>
          <cell r="AJ25" t="str">
            <v/>
          </cell>
          <cell r="AK25" t="str">
            <v/>
          </cell>
          <cell r="AL25" t="str">
            <v/>
          </cell>
          <cell r="AM25" t="str">
            <v/>
          </cell>
          <cell r="AN25" t="str">
            <v/>
          </cell>
          <cell r="AO25" t="str">
            <v/>
          </cell>
          <cell r="AP25" t="str">
            <v/>
          </cell>
          <cell r="AQ25" t="str">
            <v/>
          </cell>
          <cell r="AR25" t="str">
            <v/>
          </cell>
          <cell r="AS25" t="str">
            <v/>
          </cell>
          <cell r="AT25" t="str">
            <v/>
          </cell>
          <cell r="AU25" t="str">
            <v/>
          </cell>
          <cell r="AV25" t="str">
            <v/>
          </cell>
          <cell r="AW25" t="str">
            <v/>
          </cell>
          <cell r="AX25" t="str">
            <v/>
          </cell>
          <cell r="AY25" t="str">
            <v/>
          </cell>
          <cell r="AZ25" t="str">
            <v/>
          </cell>
          <cell r="BA25" t="str">
            <v/>
          </cell>
          <cell r="BB25" t="str">
            <v/>
          </cell>
          <cell r="BC25" t="str">
            <v/>
          </cell>
          <cell r="BD25" t="str">
            <v/>
          </cell>
          <cell r="BE25" t="str">
            <v/>
          </cell>
          <cell r="BF25" t="str">
            <v/>
          </cell>
          <cell r="BG25" t="str">
            <v/>
          </cell>
          <cell r="BH25" t="str">
            <v/>
          </cell>
          <cell r="BI25" t="str">
            <v/>
          </cell>
          <cell r="BJ25" t="str">
            <v/>
          </cell>
          <cell r="BK25" t="str">
            <v/>
          </cell>
          <cell r="BL25" t="str">
            <v/>
          </cell>
          <cell r="BM25" t="str">
            <v/>
          </cell>
          <cell r="BN25" t="str">
            <v/>
          </cell>
          <cell r="BO25" t="str">
            <v/>
          </cell>
          <cell r="BP25" t="str">
            <v/>
          </cell>
          <cell r="BQ25" t="str">
            <v/>
          </cell>
          <cell r="BR25" t="str">
            <v/>
          </cell>
          <cell r="BS25" t="str">
            <v/>
          </cell>
          <cell r="BT25" t="str">
            <v/>
          </cell>
          <cell r="BU25" t="str">
            <v/>
          </cell>
          <cell r="BV25" t="str">
            <v/>
          </cell>
          <cell r="BW25" t="str">
            <v/>
          </cell>
          <cell r="BX25" t="str">
            <v/>
          </cell>
          <cell r="BY25" t="str">
            <v/>
          </cell>
          <cell r="BZ25" t="str">
            <v/>
          </cell>
          <cell r="CA25" t="str">
            <v/>
          </cell>
          <cell r="CB25" t="str">
            <v/>
          </cell>
          <cell r="CC25" t="str">
            <v/>
          </cell>
          <cell r="CD25" t="str">
            <v/>
          </cell>
          <cell r="CE25" t="str">
            <v/>
          </cell>
          <cell r="CF25" t="str">
            <v/>
          </cell>
          <cell r="CG25" t="str">
            <v/>
          </cell>
          <cell r="CH25" t="str">
            <v/>
          </cell>
          <cell r="CI25" t="str">
            <v/>
          </cell>
          <cell r="CJ25" t="str">
            <v/>
          </cell>
          <cell r="CK25" t="str">
            <v/>
          </cell>
          <cell r="CL25" t="str">
            <v/>
          </cell>
          <cell r="CM25" t="str">
            <v/>
          </cell>
          <cell r="CN25" t="str">
            <v/>
          </cell>
          <cell r="CO25" t="str">
            <v/>
          </cell>
          <cell r="CP25" t="str">
            <v/>
          </cell>
          <cell r="CQ25" t="str">
            <v/>
          </cell>
          <cell r="CR25" t="str">
            <v/>
          </cell>
          <cell r="CS25" t="str">
            <v/>
          </cell>
          <cell r="CT25" t="str">
            <v/>
          </cell>
          <cell r="CU25" t="str">
            <v/>
          </cell>
          <cell r="CV25" t="str">
            <v/>
          </cell>
          <cell r="CW25" t="str">
            <v/>
          </cell>
          <cell r="CX25" t="str">
            <v/>
          </cell>
          <cell r="CY25" t="str">
            <v/>
          </cell>
          <cell r="CZ25" t="str">
            <v/>
          </cell>
          <cell r="DA25" t="str">
            <v/>
          </cell>
          <cell r="DB25" t="str">
            <v/>
          </cell>
          <cell r="DC25" t="str">
            <v/>
          </cell>
          <cell r="DD25" t="str">
            <v/>
          </cell>
          <cell r="DE25" t="str">
            <v/>
          </cell>
          <cell r="DF25" t="str">
            <v/>
          </cell>
          <cell r="DG25" t="str">
            <v/>
          </cell>
        </row>
        <row r="26">
          <cell r="B26">
            <v>26</v>
          </cell>
          <cell r="C26" t="str">
            <v>Permanente</v>
          </cell>
          <cell r="D26">
            <v>734</v>
          </cell>
          <cell r="G26">
            <v>734</v>
          </cell>
          <cell r="L26">
            <v>47.170322939999998</v>
          </cell>
          <cell r="M26">
            <v>0</v>
          </cell>
          <cell r="N26">
            <v>0</v>
          </cell>
          <cell r="O26">
            <v>0</v>
          </cell>
          <cell r="P26">
            <v>49.51570495</v>
          </cell>
          <cell r="Q26">
            <v>2.3453820100000016</v>
          </cell>
          <cell r="R26">
            <v>0</v>
          </cell>
          <cell r="S26">
            <v>0</v>
          </cell>
          <cell r="T26">
            <v>51.006382129999984</v>
          </cell>
          <cell r="U26">
            <v>1.4906771799999845</v>
          </cell>
          <cell r="V26">
            <v>0</v>
          </cell>
          <cell r="W26">
            <v>0</v>
          </cell>
          <cell r="X26">
            <v>53.897158800000014</v>
          </cell>
          <cell r="Y26">
            <v>2.8907766700000295</v>
          </cell>
          <cell r="Z26">
            <v>0</v>
          </cell>
          <cell r="AA26">
            <v>0</v>
          </cell>
          <cell r="AB26">
            <v>56.429690020000002</v>
          </cell>
          <cell r="AC26">
            <v>2.5325312199999885</v>
          </cell>
          <cell r="AD26">
            <v>0</v>
          </cell>
          <cell r="AE26">
            <v>0</v>
          </cell>
          <cell r="AF26">
            <v>58.309034459999992</v>
          </cell>
          <cell r="AG26">
            <v>1.8793444399999899</v>
          </cell>
          <cell r="AH26">
            <v>0</v>
          </cell>
          <cell r="AI26">
            <v>0</v>
          </cell>
          <cell r="AJ26">
            <v>61.089431329999989</v>
          </cell>
          <cell r="AK26">
            <v>2.780396869999997</v>
          </cell>
          <cell r="AL26">
            <v>0</v>
          </cell>
          <cell r="AM26">
            <v>0</v>
          </cell>
          <cell r="AN26">
            <v>62.656944109999991</v>
          </cell>
          <cell r="AO26">
            <v>1.5675127800000013</v>
          </cell>
          <cell r="AP26">
            <v>0</v>
          </cell>
          <cell r="AQ26">
            <v>0</v>
          </cell>
          <cell r="AR26">
            <v>64.755313470000004</v>
          </cell>
          <cell r="AS26">
            <v>2.0983693600000137</v>
          </cell>
          <cell r="AT26">
            <v>0</v>
          </cell>
          <cell r="AU26">
            <v>0</v>
          </cell>
          <cell r="AV26">
            <v>66.722085760000013</v>
          </cell>
          <cell r="AW26">
            <v>1.9667722900000086</v>
          </cell>
          <cell r="AX26">
            <v>0</v>
          </cell>
          <cell r="AY26">
            <v>0</v>
          </cell>
          <cell r="AZ26">
            <v>68.181199559999982</v>
          </cell>
          <cell r="BA26">
            <v>1.4591137999999688</v>
          </cell>
          <cell r="BB26">
            <v>0</v>
          </cell>
          <cell r="BC26">
            <v>0</v>
          </cell>
          <cell r="BD26">
            <v>68.975778529999985</v>
          </cell>
          <cell r="BE26">
            <v>0.79457897000000344</v>
          </cell>
          <cell r="BF26">
            <v>0</v>
          </cell>
          <cell r="BG26">
            <v>0</v>
          </cell>
          <cell r="BH26">
            <v>79.645016750000011</v>
          </cell>
          <cell r="BI26">
            <v>10.669238220000025</v>
          </cell>
          <cell r="BJ26">
            <v>79.645016749999996</v>
          </cell>
          <cell r="BK26">
            <v>79.645016749999996</v>
          </cell>
          <cell r="BL26">
            <v>79.981395329999984</v>
          </cell>
          <cell r="BM26">
            <v>0.33637857999997323</v>
          </cell>
          <cell r="BN26">
            <v>79.194234929999993</v>
          </cell>
          <cell r="BO26">
            <v>-0.45078182000000777</v>
          </cell>
          <cell r="BP26">
            <v>79.581931220000001</v>
          </cell>
          <cell r="BQ26">
            <v>-0.3994641099999825</v>
          </cell>
          <cell r="BR26">
            <v>78.67259292</v>
          </cell>
          <cell r="BS26">
            <v>-0.52164200999999044</v>
          </cell>
          <cell r="BT26">
            <v>78.930058319999972</v>
          </cell>
          <cell r="BU26">
            <v>-0.65187290000002918</v>
          </cell>
          <cell r="BV26">
            <v>78.211829420000001</v>
          </cell>
          <cell r="BW26">
            <v>-0.46076349999999999</v>
          </cell>
          <cell r="BX26">
            <v>78.724070519999998</v>
          </cell>
          <cell r="BY26">
            <v>-0.20598779999997419</v>
          </cell>
          <cell r="BZ26">
            <v>77.988000089999986</v>
          </cell>
          <cell r="CA26">
            <v>-0.22382933000001312</v>
          </cell>
          <cell r="CB26">
            <v>78.826081389999999</v>
          </cell>
          <cell r="CC26">
            <v>0.10201087000000086</v>
          </cell>
          <cell r="CD26">
            <v>78.096751589999982</v>
          </cell>
          <cell r="CE26">
            <v>0.1087515</v>
          </cell>
          <cell r="CF26">
            <v>78.839304859999999</v>
          </cell>
          <cell r="CG26">
            <v>1.3223469999999793E-2</v>
          </cell>
          <cell r="CH26">
            <v>78.400017259999984</v>
          </cell>
          <cell r="CI26">
            <v>0.30326567000000176</v>
          </cell>
          <cell r="CJ26">
            <v>78.990266999999989</v>
          </cell>
          <cell r="CK26">
            <v>0.15096213999999009</v>
          </cell>
          <cell r="CL26">
            <v>78.079253759999986</v>
          </cell>
          <cell r="CM26">
            <v>-0.32076349999999998</v>
          </cell>
          <cell r="CN26">
            <v>81.940401659999992</v>
          </cell>
          <cell r="CO26">
            <v>2.9501346600000034</v>
          </cell>
          <cell r="CP26">
            <v>77.631677759999988</v>
          </cell>
          <cell r="CQ26">
            <v>-0.44757599999999997</v>
          </cell>
          <cell r="CR26">
            <v>81.897205299999996</v>
          </cell>
          <cell r="CS26">
            <v>-4.3196359999996048E-2</v>
          </cell>
          <cell r="CT26">
            <v>77.088480929999989</v>
          </cell>
          <cell r="CU26">
            <v>-0.54319682999999819</v>
          </cell>
          <cell r="CV26">
            <v>82.182271399999991</v>
          </cell>
          <cell r="CW26">
            <v>0.28506609999999455</v>
          </cell>
          <cell r="CX26">
            <v>76.641784099999995</v>
          </cell>
          <cell r="CY26">
            <v>-0.44669682999999821</v>
          </cell>
          <cell r="CZ26">
            <v>82.853980209999989</v>
          </cell>
          <cell r="DA26">
            <v>0.67170880999999838</v>
          </cell>
          <cell r="DB26">
            <v>76.09697894</v>
          </cell>
          <cell r="DC26">
            <v>-0.54480515999999646</v>
          </cell>
          <cell r="DD26">
            <v>0</v>
          </cell>
          <cell r="DE26">
            <v>-82.853980209999989</v>
          </cell>
          <cell r="DF26">
            <v>75.552173780000004</v>
          </cell>
          <cell r="DG26">
            <v>-0.54480515999999646</v>
          </cell>
        </row>
        <row r="27">
          <cell r="B27">
            <v>27</v>
          </cell>
          <cell r="C27" t="str">
            <v>Investimentos</v>
          </cell>
          <cell r="D27">
            <v>695</v>
          </cell>
          <cell r="G27">
            <v>695</v>
          </cell>
          <cell r="L27">
            <v>0.13897276999999997</v>
          </cell>
          <cell r="M27">
            <v>0</v>
          </cell>
          <cell r="N27">
            <v>0</v>
          </cell>
          <cell r="O27">
            <v>0</v>
          </cell>
          <cell r="P27">
            <v>0.13897276999999997</v>
          </cell>
          <cell r="Q27">
            <v>0</v>
          </cell>
          <cell r="R27">
            <v>0</v>
          </cell>
          <cell r="S27">
            <v>0</v>
          </cell>
          <cell r="T27">
            <v>0.13897276999999997</v>
          </cell>
          <cell r="U27">
            <v>0</v>
          </cell>
          <cell r="V27">
            <v>0</v>
          </cell>
          <cell r="W27">
            <v>0</v>
          </cell>
          <cell r="X27">
            <v>0.13897276999999997</v>
          </cell>
          <cell r="Y27">
            <v>0</v>
          </cell>
          <cell r="Z27">
            <v>0</v>
          </cell>
          <cell r="AA27">
            <v>0</v>
          </cell>
          <cell r="AB27">
            <v>0.13897276999999997</v>
          </cell>
          <cell r="AC27">
            <v>0</v>
          </cell>
          <cell r="AD27">
            <v>0</v>
          </cell>
          <cell r="AE27">
            <v>0</v>
          </cell>
          <cell r="AF27">
            <v>0.13897276999999997</v>
          </cell>
          <cell r="AG27">
            <v>0</v>
          </cell>
          <cell r="AH27">
            <v>0</v>
          </cell>
          <cell r="AI27">
            <v>0</v>
          </cell>
          <cell r="AJ27">
            <v>0.13897276999999997</v>
          </cell>
          <cell r="AK27">
            <v>0</v>
          </cell>
          <cell r="AL27">
            <v>0</v>
          </cell>
          <cell r="AM27">
            <v>0</v>
          </cell>
          <cell r="AN27">
            <v>0.13897276999999997</v>
          </cell>
          <cell r="AO27">
            <v>0</v>
          </cell>
          <cell r="AP27">
            <v>0</v>
          </cell>
          <cell r="AQ27">
            <v>0</v>
          </cell>
          <cell r="AR27">
            <v>0.13897276999999997</v>
          </cell>
          <cell r="AS27">
            <v>0</v>
          </cell>
          <cell r="AT27">
            <v>0</v>
          </cell>
          <cell r="AU27">
            <v>0</v>
          </cell>
          <cell r="AV27">
            <v>0.13897276999999997</v>
          </cell>
          <cell r="AW27">
            <v>0</v>
          </cell>
          <cell r="AX27">
            <v>0</v>
          </cell>
          <cell r="AY27">
            <v>0</v>
          </cell>
          <cell r="AZ27">
            <v>0.13897276999999997</v>
          </cell>
          <cell r="BA27">
            <v>0</v>
          </cell>
          <cell r="BB27">
            <v>0</v>
          </cell>
          <cell r="BC27">
            <v>0</v>
          </cell>
          <cell r="BD27">
            <v>0.13897276999999997</v>
          </cell>
          <cell r="BE27">
            <v>0</v>
          </cell>
          <cell r="BF27">
            <v>0</v>
          </cell>
          <cell r="BG27">
            <v>0</v>
          </cell>
          <cell r="BH27">
            <v>0.13897276999999997</v>
          </cell>
          <cell r="BI27">
            <v>0</v>
          </cell>
          <cell r="BJ27">
            <v>0.13897277</v>
          </cell>
          <cell r="BK27">
            <v>0.13897277</v>
          </cell>
          <cell r="BL27">
            <v>0.13897276999999997</v>
          </cell>
          <cell r="BM27">
            <v>0</v>
          </cell>
          <cell r="BN27">
            <v>0.13897277</v>
          </cell>
          <cell r="BO27">
            <v>0</v>
          </cell>
          <cell r="BP27">
            <v>0.13897276999999997</v>
          </cell>
          <cell r="BQ27">
            <v>0</v>
          </cell>
          <cell r="BR27">
            <v>0.13897277</v>
          </cell>
          <cell r="BS27">
            <v>0</v>
          </cell>
          <cell r="BT27">
            <v>0.13897276999999997</v>
          </cell>
          <cell r="BU27">
            <v>0</v>
          </cell>
          <cell r="BV27">
            <v>0.13897277</v>
          </cell>
          <cell r="BW27">
            <v>0</v>
          </cell>
          <cell r="BX27">
            <v>0.13897276999999997</v>
          </cell>
          <cell r="BY27">
            <v>0</v>
          </cell>
          <cell r="BZ27">
            <v>0.13897277</v>
          </cell>
          <cell r="CA27">
            <v>0</v>
          </cell>
          <cell r="CB27">
            <v>0.13897276999999997</v>
          </cell>
          <cell r="CC27">
            <v>0</v>
          </cell>
          <cell r="CD27">
            <v>0.13897277</v>
          </cell>
          <cell r="CE27">
            <v>0</v>
          </cell>
          <cell r="CF27">
            <v>0.13897276999999997</v>
          </cell>
          <cell r="CG27">
            <v>0</v>
          </cell>
          <cell r="CH27">
            <v>0.13897277</v>
          </cell>
          <cell r="CI27">
            <v>0</v>
          </cell>
          <cell r="CJ27">
            <v>0.13897276999999997</v>
          </cell>
          <cell r="CK27">
            <v>0</v>
          </cell>
          <cell r="CL27">
            <v>0.13897277</v>
          </cell>
          <cell r="CM27">
            <v>0</v>
          </cell>
          <cell r="CN27">
            <v>0.13897276999999997</v>
          </cell>
          <cell r="CO27">
            <v>0</v>
          </cell>
          <cell r="CP27">
            <v>0.13897277</v>
          </cell>
          <cell r="CQ27">
            <v>0</v>
          </cell>
          <cell r="CR27">
            <v>0.13897276999999997</v>
          </cell>
          <cell r="CS27">
            <v>0</v>
          </cell>
          <cell r="CT27">
            <v>0.13897277</v>
          </cell>
          <cell r="CU27">
            <v>0</v>
          </cell>
          <cell r="CV27">
            <v>0.13897276999999997</v>
          </cell>
          <cell r="CW27">
            <v>0</v>
          </cell>
          <cell r="CX27">
            <v>0.13897277</v>
          </cell>
          <cell r="CY27">
            <v>0</v>
          </cell>
          <cell r="CZ27">
            <v>0.13897276999999997</v>
          </cell>
          <cell r="DA27">
            <v>0</v>
          </cell>
          <cell r="DB27">
            <v>0.13897277</v>
          </cell>
          <cell r="DC27">
            <v>0</v>
          </cell>
          <cell r="DD27">
            <v>0</v>
          </cell>
          <cell r="DE27">
            <v>-0.13897276999999997</v>
          </cell>
          <cell r="DF27">
            <v>0.13897277</v>
          </cell>
          <cell r="DG27">
            <v>0</v>
          </cell>
        </row>
        <row r="28">
          <cell r="B28">
            <v>28</v>
          </cell>
          <cell r="C28" t="str">
            <v>Imobilizado liq.</v>
          </cell>
          <cell r="D28">
            <v>723</v>
          </cell>
          <cell r="G28">
            <v>723</v>
          </cell>
          <cell r="L28">
            <v>42.745993079999998</v>
          </cell>
          <cell r="M28">
            <v>0</v>
          </cell>
          <cell r="N28">
            <v>0</v>
          </cell>
          <cell r="O28">
            <v>0</v>
          </cell>
          <cell r="P28">
            <v>44.359817060000005</v>
          </cell>
          <cell r="Q28">
            <v>1.6138239800000065</v>
          </cell>
          <cell r="R28">
            <v>0</v>
          </cell>
          <cell r="S28">
            <v>0</v>
          </cell>
          <cell r="T28">
            <v>50.867409359999982</v>
          </cell>
          <cell r="U28">
            <v>6.5075922999999776</v>
          </cell>
          <cell r="V28">
            <v>0</v>
          </cell>
          <cell r="W28">
            <v>0</v>
          </cell>
          <cell r="X28">
            <v>53.220831210000007</v>
          </cell>
          <cell r="Y28">
            <v>2.353421850000025</v>
          </cell>
          <cell r="Z28">
            <v>0</v>
          </cell>
          <cell r="AA28">
            <v>0</v>
          </cell>
          <cell r="AB28">
            <v>56.29071725</v>
          </cell>
          <cell r="AC28">
            <v>3.069886039999993</v>
          </cell>
          <cell r="AD28">
            <v>0</v>
          </cell>
          <cell r="AE28">
            <v>0</v>
          </cell>
          <cell r="AF28">
            <v>58.17006168999999</v>
          </cell>
          <cell r="AG28">
            <v>1.8793444399999899</v>
          </cell>
          <cell r="AH28">
            <v>0</v>
          </cell>
          <cell r="AI28">
            <v>0</v>
          </cell>
          <cell r="AJ28">
            <v>60.950458559999987</v>
          </cell>
          <cell r="AK28">
            <v>2.780396869999997</v>
          </cell>
          <cell r="AL28">
            <v>0</v>
          </cell>
          <cell r="AM28">
            <v>0</v>
          </cell>
          <cell r="AN28">
            <v>62.517971339999988</v>
          </cell>
          <cell r="AO28">
            <v>1.5675127800000013</v>
          </cell>
          <cell r="AP28">
            <v>0</v>
          </cell>
          <cell r="AQ28">
            <v>0</v>
          </cell>
          <cell r="AR28">
            <v>64.616340700000009</v>
          </cell>
          <cell r="AS28">
            <v>2.0983693600000208</v>
          </cell>
          <cell r="AT28">
            <v>0</v>
          </cell>
          <cell r="AU28">
            <v>0</v>
          </cell>
          <cell r="AV28">
            <v>66.583112990000004</v>
          </cell>
          <cell r="AW28">
            <v>1.9667722899999944</v>
          </cell>
          <cell r="AX28">
            <v>0</v>
          </cell>
          <cell r="AY28">
            <v>0</v>
          </cell>
          <cell r="AZ28">
            <v>68.042226789999987</v>
          </cell>
          <cell r="BA28">
            <v>1.459113799999983</v>
          </cell>
          <cell r="BB28">
            <v>0</v>
          </cell>
          <cell r="BC28">
            <v>0</v>
          </cell>
          <cell r="BD28">
            <v>68.83680575999999</v>
          </cell>
          <cell r="BE28">
            <v>0.79457897000000344</v>
          </cell>
          <cell r="BF28">
            <v>0</v>
          </cell>
          <cell r="BG28">
            <v>0</v>
          </cell>
          <cell r="BH28">
            <v>79.506043980000015</v>
          </cell>
          <cell r="BI28">
            <v>10.669238220000025</v>
          </cell>
          <cell r="BJ28">
            <v>79.506043980000001</v>
          </cell>
          <cell r="BK28">
            <v>79.506043980000001</v>
          </cell>
          <cell r="BL28">
            <v>79.842422559999989</v>
          </cell>
          <cell r="BM28">
            <v>0.33637857999997323</v>
          </cell>
          <cell r="BN28">
            <v>79.055262159999998</v>
          </cell>
          <cell r="BO28">
            <v>-0.45078182000000777</v>
          </cell>
          <cell r="BP28">
            <v>79.442958450000006</v>
          </cell>
          <cell r="BQ28">
            <v>-0.3994641099999825</v>
          </cell>
          <cell r="BR28">
            <v>78.533620150000004</v>
          </cell>
          <cell r="BS28">
            <v>-0.52164200999999044</v>
          </cell>
          <cell r="BT28">
            <v>78.791085549999977</v>
          </cell>
          <cell r="BU28">
            <v>-0.65187290000002918</v>
          </cell>
          <cell r="BV28">
            <v>78.072856650000006</v>
          </cell>
          <cell r="BW28">
            <v>-0.46076349999999999</v>
          </cell>
          <cell r="BX28">
            <v>78.585097750000003</v>
          </cell>
          <cell r="BY28">
            <v>-0.20598779999997419</v>
          </cell>
          <cell r="BZ28">
            <v>77.84902731999999</v>
          </cell>
          <cell r="CA28">
            <v>-0.22382933000001312</v>
          </cell>
          <cell r="CB28">
            <v>78.687108620000004</v>
          </cell>
          <cell r="CC28">
            <v>0.10201087000000086</v>
          </cell>
          <cell r="CD28">
            <v>77.957778819999987</v>
          </cell>
          <cell r="CE28">
            <v>0.1087515</v>
          </cell>
          <cell r="CF28">
            <v>78.700332090000003</v>
          </cell>
          <cell r="CG28">
            <v>1.3223469999999793E-2</v>
          </cell>
          <cell r="CH28">
            <v>78.261044489999989</v>
          </cell>
          <cell r="CI28">
            <v>0.30326567000000176</v>
          </cell>
          <cell r="CJ28">
            <v>78.851294229999993</v>
          </cell>
          <cell r="CK28">
            <v>0.15096213999999009</v>
          </cell>
          <cell r="CL28">
            <v>77.940280989999991</v>
          </cell>
          <cell r="CM28">
            <v>-0.32076349999999998</v>
          </cell>
          <cell r="CN28">
            <v>81.801428889999997</v>
          </cell>
          <cell r="CO28">
            <v>2.9501346600000034</v>
          </cell>
          <cell r="CP28">
            <v>77.492704989999993</v>
          </cell>
          <cell r="CQ28">
            <v>-0.44757599999999997</v>
          </cell>
          <cell r="CR28">
            <v>81.758232530000001</v>
          </cell>
          <cell r="CS28">
            <v>-4.3196359999996048E-2</v>
          </cell>
          <cell r="CT28">
            <v>76.949508159999993</v>
          </cell>
          <cell r="CU28">
            <v>-0.54319682999999819</v>
          </cell>
          <cell r="CV28">
            <v>82.043298629999995</v>
          </cell>
          <cell r="CW28">
            <v>0.28506609999999455</v>
          </cell>
          <cell r="CX28">
            <v>76.50281133</v>
          </cell>
          <cell r="CY28">
            <v>-0.44669682999999821</v>
          </cell>
          <cell r="CZ28">
            <v>82.715007439999994</v>
          </cell>
          <cell r="DA28">
            <v>0.67170880999999838</v>
          </cell>
          <cell r="DB28">
            <v>75.958006170000004</v>
          </cell>
          <cell r="DC28">
            <v>-0.54480515999999646</v>
          </cell>
          <cell r="DD28">
            <v>0</v>
          </cell>
          <cell r="DE28">
            <v>-82.715007439999994</v>
          </cell>
          <cell r="DF28">
            <v>75.413201010000009</v>
          </cell>
          <cell r="DG28">
            <v>-0.54480515999999646</v>
          </cell>
        </row>
        <row r="29">
          <cell r="B29">
            <v>29</v>
          </cell>
          <cell r="C29" t="str">
            <v xml:space="preserve">     Bruto</v>
          </cell>
          <cell r="D29">
            <v>710</v>
          </cell>
          <cell r="E29">
            <v>711</v>
          </cell>
          <cell r="G29">
            <v>710</v>
          </cell>
          <cell r="H29">
            <v>711</v>
          </cell>
          <cell r="L29">
            <v>51.872497530000004</v>
          </cell>
          <cell r="M29">
            <v>0</v>
          </cell>
          <cell r="N29">
            <v>0</v>
          </cell>
          <cell r="O29">
            <v>0</v>
          </cell>
          <cell r="P29">
            <v>53.705947109999997</v>
          </cell>
          <cell r="Q29">
            <v>1.8334495799999928</v>
          </cell>
          <cell r="R29">
            <v>0</v>
          </cell>
          <cell r="S29">
            <v>0</v>
          </cell>
          <cell r="T29">
            <v>60.435716519999986</v>
          </cell>
          <cell r="U29">
            <v>6.7297694099999887</v>
          </cell>
          <cell r="V29">
            <v>0</v>
          </cell>
          <cell r="W29">
            <v>0</v>
          </cell>
          <cell r="X29">
            <v>63.018805680000007</v>
          </cell>
          <cell r="Y29">
            <v>2.5830891600000214</v>
          </cell>
          <cell r="Z29">
            <v>0</v>
          </cell>
          <cell r="AA29">
            <v>0</v>
          </cell>
          <cell r="AB29">
            <v>66.455448610000005</v>
          </cell>
          <cell r="AC29">
            <v>3.4366429299999979</v>
          </cell>
          <cell r="AD29">
            <v>0</v>
          </cell>
          <cell r="AE29">
            <v>0</v>
          </cell>
          <cell r="AF29">
            <v>68.567174289999997</v>
          </cell>
          <cell r="AG29">
            <v>2.1117256799999922</v>
          </cell>
          <cell r="AH29">
            <v>0</v>
          </cell>
          <cell r="AI29">
            <v>0</v>
          </cell>
          <cell r="AJ29">
            <v>71.66482852999998</v>
          </cell>
          <cell r="AK29">
            <v>3.0976542399999829</v>
          </cell>
          <cell r="AL29">
            <v>0</v>
          </cell>
          <cell r="AM29">
            <v>0</v>
          </cell>
          <cell r="AN29">
            <v>73.615289009999984</v>
          </cell>
          <cell r="AO29">
            <v>1.9504604800000038</v>
          </cell>
          <cell r="AP29">
            <v>0</v>
          </cell>
          <cell r="AQ29">
            <v>0</v>
          </cell>
          <cell r="AR29">
            <v>76.101157670000006</v>
          </cell>
          <cell r="AS29">
            <v>2.4858686600000226</v>
          </cell>
          <cell r="AT29">
            <v>0</v>
          </cell>
          <cell r="AU29">
            <v>0</v>
          </cell>
          <cell r="AV29">
            <v>78.449038880000003</v>
          </cell>
          <cell r="AW29">
            <v>2.3478812099999971</v>
          </cell>
          <cell r="AX29">
            <v>0</v>
          </cell>
          <cell r="AY29">
            <v>0</v>
          </cell>
          <cell r="AZ29">
            <v>80.27883396</v>
          </cell>
          <cell r="BA29">
            <v>1.8297950799999967</v>
          </cell>
          <cell r="BB29">
            <v>0</v>
          </cell>
          <cell r="BC29">
            <v>0</v>
          </cell>
          <cell r="BD29">
            <v>81.363764079999996</v>
          </cell>
          <cell r="BE29">
            <v>1.0849301199999957</v>
          </cell>
          <cell r="BF29">
            <v>0</v>
          </cell>
          <cell r="BG29">
            <v>0</v>
          </cell>
          <cell r="BH29">
            <v>92.431285300000013</v>
          </cell>
          <cell r="BI29">
            <v>11.067521220000017</v>
          </cell>
          <cell r="BJ29">
            <v>79.506043980000001</v>
          </cell>
          <cell r="BK29">
            <v>79.506043980000001</v>
          </cell>
          <cell r="BL29">
            <v>93.217120669999986</v>
          </cell>
          <cell r="BM29">
            <v>0.7858353699999725</v>
          </cell>
          <cell r="BN29">
            <v>79.055262159999998</v>
          </cell>
          <cell r="BO29">
            <v>-0.45078182000000777</v>
          </cell>
          <cell r="BP29">
            <v>93.30184023000001</v>
          </cell>
          <cell r="BQ29">
            <v>8.4719560000024785E-2</v>
          </cell>
          <cell r="BR29">
            <v>78.533620150000004</v>
          </cell>
          <cell r="BS29">
            <v>-0.52164200999999044</v>
          </cell>
          <cell r="BT29">
            <v>92.810722619999993</v>
          </cell>
          <cell r="BU29">
            <v>-0.49111761000001763</v>
          </cell>
          <cell r="BV29">
            <v>78.072856650000006</v>
          </cell>
          <cell r="BW29">
            <v>-0.46076349999999999</v>
          </cell>
          <cell r="BX29">
            <v>93.108748209999987</v>
          </cell>
          <cell r="BY29">
            <v>0.29802558999999462</v>
          </cell>
          <cell r="BZ29">
            <v>77.84902731999999</v>
          </cell>
          <cell r="CA29">
            <v>-0.22382933000001312</v>
          </cell>
          <cell r="CB29">
            <v>93.602630329999997</v>
          </cell>
          <cell r="CC29">
            <v>0.49388212000000919</v>
          </cell>
          <cell r="CD29">
            <v>77.957778819999987</v>
          </cell>
          <cell r="CE29">
            <v>0.1087515</v>
          </cell>
          <cell r="CF29">
            <v>94.141388960000015</v>
          </cell>
          <cell r="CG29">
            <v>0.538758630000018</v>
          </cell>
          <cell r="CH29">
            <v>78.261044489999989</v>
          </cell>
          <cell r="CI29">
            <v>0.30326567000000176</v>
          </cell>
          <cell r="CJ29">
            <v>94.749395289999995</v>
          </cell>
          <cell r="CK29">
            <v>0.60800632999998072</v>
          </cell>
          <cell r="CL29">
            <v>77.940280989999991</v>
          </cell>
          <cell r="CM29">
            <v>-0.32076349999999998</v>
          </cell>
          <cell r="CN29">
            <v>98.188466009999999</v>
          </cell>
          <cell r="CO29">
            <v>3.4390707200000037</v>
          </cell>
          <cell r="CP29">
            <v>77.492704989999993</v>
          </cell>
          <cell r="CQ29">
            <v>-0.44757599999999997</v>
          </cell>
          <cell r="CR29">
            <v>98.585645970000002</v>
          </cell>
          <cell r="CS29">
            <v>0.39717996000000255</v>
          </cell>
          <cell r="CT29">
            <v>76.949508159999993</v>
          </cell>
          <cell r="CU29">
            <v>-0.54319682999999819</v>
          </cell>
          <cell r="CV29">
            <v>99.197705970000001</v>
          </cell>
          <cell r="CW29">
            <v>0.6120599999999996</v>
          </cell>
          <cell r="CX29">
            <v>76.50281133</v>
          </cell>
          <cell r="CY29">
            <v>-0.44669682999999821</v>
          </cell>
          <cell r="CZ29">
            <v>100.29715081000001</v>
          </cell>
          <cell r="DA29">
            <v>1.0994448400000039</v>
          </cell>
          <cell r="DB29">
            <v>75.958006170000004</v>
          </cell>
          <cell r="DC29">
            <v>-0.54480515999999646</v>
          </cell>
          <cell r="DD29">
            <v>0</v>
          </cell>
          <cell r="DE29">
            <v>-100.29715081000001</v>
          </cell>
          <cell r="DF29">
            <v>75.413201010000009</v>
          </cell>
          <cell r="DG29">
            <v>-0.54480515999999646</v>
          </cell>
        </row>
        <row r="30">
          <cell r="B30">
            <v>30</v>
          </cell>
          <cell r="C30" t="str">
            <v xml:space="preserve">     Depreciação acumulada</v>
          </cell>
          <cell r="D30">
            <v>722</v>
          </cell>
          <cell r="G30">
            <v>722</v>
          </cell>
          <cell r="L30">
            <v>-9.1265044500000005</v>
          </cell>
          <cell r="M30">
            <v>0</v>
          </cell>
          <cell r="N30">
            <v>0</v>
          </cell>
          <cell r="O30">
            <v>0</v>
          </cell>
          <cell r="P30">
            <v>-9.3461300500000011</v>
          </cell>
          <cell r="Q30">
            <v>-0.21962560000000053</v>
          </cell>
          <cell r="R30">
            <v>0</v>
          </cell>
          <cell r="S30">
            <v>0</v>
          </cell>
          <cell r="T30">
            <v>-9.5683071600000016</v>
          </cell>
          <cell r="U30">
            <v>-0.22217711000000051</v>
          </cell>
          <cell r="V30">
            <v>0</v>
          </cell>
          <cell r="W30">
            <v>0</v>
          </cell>
          <cell r="X30">
            <v>-9.7979744700000015</v>
          </cell>
          <cell r="Y30">
            <v>-0.22966730999999996</v>
          </cell>
          <cell r="Z30">
            <v>0</v>
          </cell>
          <cell r="AA30">
            <v>0</v>
          </cell>
          <cell r="AB30">
            <v>-10.164731359999999</v>
          </cell>
          <cell r="AC30">
            <v>-0.36675688999999778</v>
          </cell>
          <cell r="AD30">
            <v>0</v>
          </cell>
          <cell r="AE30">
            <v>0</v>
          </cell>
          <cell r="AF30">
            <v>-10.3971126</v>
          </cell>
          <cell r="AG30">
            <v>-0.23238124000000049</v>
          </cell>
          <cell r="AH30">
            <v>0</v>
          </cell>
          <cell r="AI30">
            <v>0</v>
          </cell>
          <cell r="AJ30">
            <v>-10.714369969999998</v>
          </cell>
          <cell r="AK30">
            <v>-0.31725736999999832</v>
          </cell>
          <cell r="AL30">
            <v>0</v>
          </cell>
          <cell r="AM30">
            <v>0</v>
          </cell>
          <cell r="AN30">
            <v>-11.097317670000001</v>
          </cell>
          <cell r="AO30">
            <v>-0.38294770000000256</v>
          </cell>
          <cell r="AP30">
            <v>0</v>
          </cell>
          <cell r="AQ30">
            <v>0</v>
          </cell>
          <cell r="AR30">
            <v>-11.484816970000001</v>
          </cell>
          <cell r="AS30">
            <v>-0.38749929999999999</v>
          </cell>
          <cell r="AT30">
            <v>0</v>
          </cell>
          <cell r="AU30">
            <v>0</v>
          </cell>
          <cell r="AV30">
            <v>-11.86592589</v>
          </cell>
          <cell r="AW30">
            <v>-0.38110891999999907</v>
          </cell>
          <cell r="AX30">
            <v>0</v>
          </cell>
          <cell r="AY30">
            <v>0</v>
          </cell>
          <cell r="AZ30">
            <v>-12.236607169999999</v>
          </cell>
          <cell r="BA30">
            <v>-0.37068127999999945</v>
          </cell>
          <cell r="BB30">
            <v>0</v>
          </cell>
          <cell r="BC30">
            <v>0</v>
          </cell>
          <cell r="BD30">
            <v>-12.526958320000002</v>
          </cell>
          <cell r="BE30">
            <v>-0.29035115000000289</v>
          </cell>
          <cell r="BF30">
            <v>0</v>
          </cell>
          <cell r="BG30">
            <v>0</v>
          </cell>
          <cell r="BH30">
            <v>-12.92524132</v>
          </cell>
          <cell r="BI30">
            <v>-0.3982829999999975</v>
          </cell>
          <cell r="BJ30">
            <v>0</v>
          </cell>
          <cell r="BK30">
            <v>0</v>
          </cell>
          <cell r="BL30">
            <v>-13.374698109999997</v>
          </cell>
          <cell r="BM30">
            <v>-0.4494567899999975</v>
          </cell>
          <cell r="BN30">
            <v>0</v>
          </cell>
          <cell r="BO30">
            <v>0</v>
          </cell>
          <cell r="BP30">
            <v>-13.858881779999999</v>
          </cell>
          <cell r="BQ30">
            <v>-0.48418367000000195</v>
          </cell>
          <cell r="BR30">
            <v>0</v>
          </cell>
          <cell r="BS30">
            <v>0</v>
          </cell>
          <cell r="BT30">
            <v>-14.019637070000002</v>
          </cell>
          <cell r="BU30">
            <v>-0.16075529000000266</v>
          </cell>
          <cell r="BV30">
            <v>0</v>
          </cell>
          <cell r="BW30">
            <v>0</v>
          </cell>
          <cell r="BX30">
            <v>-14.523650460000001</v>
          </cell>
          <cell r="BY30">
            <v>-0.50401338999999901</v>
          </cell>
          <cell r="BZ30">
            <v>0</v>
          </cell>
          <cell r="CA30">
            <v>0</v>
          </cell>
          <cell r="CB30">
            <v>-14.915521709999998</v>
          </cell>
          <cell r="CC30">
            <v>-0.39187124999999767</v>
          </cell>
          <cell r="CD30">
            <v>0</v>
          </cell>
          <cell r="CE30">
            <v>0</v>
          </cell>
          <cell r="CF30">
            <v>-15.441056870000001</v>
          </cell>
          <cell r="CG30">
            <v>-0.52553516000000222</v>
          </cell>
          <cell r="CH30">
            <v>0</v>
          </cell>
          <cell r="CI30">
            <v>0</v>
          </cell>
          <cell r="CJ30">
            <v>-15.89810106</v>
          </cell>
          <cell r="CK30">
            <v>-0.45704418999999952</v>
          </cell>
          <cell r="CL30">
            <v>0</v>
          </cell>
          <cell r="CM30">
            <v>0</v>
          </cell>
          <cell r="CN30">
            <v>-16.387037119999999</v>
          </cell>
          <cell r="CO30">
            <v>-0.48893605999999856</v>
          </cell>
          <cell r="CP30">
            <v>0</v>
          </cell>
          <cell r="CQ30">
            <v>0</v>
          </cell>
          <cell r="CR30">
            <v>-16.827413439999997</v>
          </cell>
          <cell r="CS30">
            <v>-0.4403763199999986</v>
          </cell>
          <cell r="CT30">
            <v>0</v>
          </cell>
          <cell r="CU30">
            <v>0</v>
          </cell>
          <cell r="CV30">
            <v>-17.154407339999999</v>
          </cell>
          <cell r="CW30">
            <v>-0.3269939000000015</v>
          </cell>
          <cell r="CX30">
            <v>0</v>
          </cell>
          <cell r="CY30">
            <v>0</v>
          </cell>
          <cell r="CZ30">
            <v>-17.582143369999997</v>
          </cell>
          <cell r="DA30">
            <v>-0.42773602999999838</v>
          </cell>
          <cell r="DB30">
            <v>0</v>
          </cell>
          <cell r="DC30">
            <v>0</v>
          </cell>
          <cell r="DD30">
            <v>0</v>
          </cell>
          <cell r="DE30">
            <v>17.582143369999997</v>
          </cell>
          <cell r="DF30">
            <v>0</v>
          </cell>
          <cell r="DG30">
            <v>0</v>
          </cell>
        </row>
        <row r="31">
          <cell r="B31">
            <v>31</v>
          </cell>
          <cell r="C31" t="str">
            <v>Diferido</v>
          </cell>
          <cell r="D31">
            <v>733</v>
          </cell>
          <cell r="G31">
            <v>733</v>
          </cell>
          <cell r="L31">
            <v>4.2853570899999998</v>
          </cell>
          <cell r="M31">
            <v>0</v>
          </cell>
          <cell r="N31">
            <v>0</v>
          </cell>
          <cell r="O31">
            <v>0</v>
          </cell>
          <cell r="P31">
            <v>5.0169151200000002</v>
          </cell>
          <cell r="Q31">
            <v>0.73155803000000041</v>
          </cell>
          <cell r="R31">
            <v>0</v>
          </cell>
          <cell r="S31">
            <v>0</v>
          </cell>
          <cell r="T31">
            <v>0</v>
          </cell>
          <cell r="U31">
            <v>-5.0169151200000002</v>
          </cell>
          <cell r="V31">
            <v>0</v>
          </cell>
          <cell r="W31">
            <v>0</v>
          </cell>
          <cell r="X31">
            <v>0.5373548199999999</v>
          </cell>
          <cell r="Y31">
            <v>0.5373548199999999</v>
          </cell>
          <cell r="Z31">
            <v>0</v>
          </cell>
          <cell r="AA31">
            <v>0</v>
          </cell>
          <cell r="AB31">
            <v>0</v>
          </cell>
          <cell r="AC31">
            <v>-0.5373548199999999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</row>
        <row r="32">
          <cell r="B32">
            <v>32</v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  <cell r="AD32" t="str">
            <v/>
          </cell>
          <cell r="AE32" t="str">
            <v/>
          </cell>
          <cell r="AF32" t="str">
            <v/>
          </cell>
          <cell r="AG32" t="str">
            <v/>
          </cell>
          <cell r="AH32" t="str">
            <v/>
          </cell>
          <cell r="AI32" t="str">
            <v/>
          </cell>
          <cell r="AJ32" t="str">
            <v/>
          </cell>
          <cell r="AK32" t="str">
            <v/>
          </cell>
          <cell r="AL32" t="str">
            <v/>
          </cell>
          <cell r="AM32" t="str">
            <v/>
          </cell>
          <cell r="AN32" t="str">
            <v/>
          </cell>
          <cell r="AO32" t="str">
            <v/>
          </cell>
          <cell r="AP32" t="str">
            <v/>
          </cell>
          <cell r="AQ32" t="str">
            <v/>
          </cell>
          <cell r="AR32" t="str">
            <v/>
          </cell>
          <cell r="AS32" t="str">
            <v/>
          </cell>
          <cell r="AT32" t="str">
            <v/>
          </cell>
          <cell r="AU32" t="str">
            <v/>
          </cell>
          <cell r="AV32" t="str">
            <v/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A32" t="str">
            <v/>
          </cell>
          <cell r="BB32" t="str">
            <v/>
          </cell>
          <cell r="BC32" t="str">
            <v/>
          </cell>
          <cell r="BD32" t="str">
            <v/>
          </cell>
          <cell r="BE32" t="str">
            <v/>
          </cell>
          <cell r="BF32" t="str">
            <v/>
          </cell>
          <cell r="BG32" t="str">
            <v/>
          </cell>
          <cell r="BH32" t="str">
            <v/>
          </cell>
          <cell r="BI32" t="str">
            <v/>
          </cell>
          <cell r="BJ32" t="str">
            <v/>
          </cell>
          <cell r="BK32" t="str">
            <v/>
          </cell>
          <cell r="BL32" t="str">
            <v/>
          </cell>
          <cell r="BM32" t="str">
            <v/>
          </cell>
          <cell r="BN32" t="str">
            <v/>
          </cell>
          <cell r="BO32" t="str">
            <v/>
          </cell>
          <cell r="BP32" t="str">
            <v/>
          </cell>
          <cell r="BQ32" t="str">
            <v/>
          </cell>
          <cell r="BR32" t="str">
            <v/>
          </cell>
          <cell r="BS32" t="str">
            <v/>
          </cell>
          <cell r="BT32" t="str">
            <v/>
          </cell>
          <cell r="BU32" t="str">
            <v/>
          </cell>
          <cell r="BV32" t="str">
            <v/>
          </cell>
          <cell r="BW32" t="str">
            <v/>
          </cell>
          <cell r="BX32" t="str">
            <v/>
          </cell>
          <cell r="BY32" t="str">
            <v/>
          </cell>
          <cell r="BZ32" t="str">
            <v/>
          </cell>
          <cell r="CA32" t="str">
            <v/>
          </cell>
          <cell r="CB32" t="str">
            <v/>
          </cell>
          <cell r="CC32" t="str">
            <v/>
          </cell>
          <cell r="CD32" t="str">
            <v/>
          </cell>
          <cell r="CE32" t="str">
            <v/>
          </cell>
          <cell r="CF32" t="str">
            <v/>
          </cell>
          <cell r="CG32" t="str">
            <v/>
          </cell>
          <cell r="CH32" t="str">
            <v/>
          </cell>
          <cell r="CI32" t="str">
            <v/>
          </cell>
          <cell r="CJ32" t="str">
            <v/>
          </cell>
          <cell r="CK32" t="str">
            <v/>
          </cell>
          <cell r="CL32" t="str">
            <v/>
          </cell>
          <cell r="CM32" t="str">
            <v/>
          </cell>
          <cell r="CN32" t="str">
            <v/>
          </cell>
          <cell r="CO32" t="str">
            <v/>
          </cell>
          <cell r="CP32" t="str">
            <v/>
          </cell>
          <cell r="CQ32" t="str">
            <v/>
          </cell>
          <cell r="CR32" t="str">
            <v/>
          </cell>
          <cell r="CS32" t="str">
            <v/>
          </cell>
          <cell r="CT32" t="str">
            <v/>
          </cell>
          <cell r="CU32" t="str">
            <v/>
          </cell>
          <cell r="CV32" t="str">
            <v/>
          </cell>
          <cell r="CW32" t="str">
            <v/>
          </cell>
          <cell r="CX32" t="str">
            <v/>
          </cell>
          <cell r="CY32" t="str">
            <v/>
          </cell>
          <cell r="CZ32" t="str">
            <v/>
          </cell>
          <cell r="DA32" t="str">
            <v/>
          </cell>
          <cell r="DB32" t="str">
            <v/>
          </cell>
          <cell r="DC32" t="str">
            <v/>
          </cell>
          <cell r="DD32" t="str">
            <v/>
          </cell>
          <cell r="DE32" t="str">
            <v/>
          </cell>
          <cell r="DF32" t="str">
            <v/>
          </cell>
          <cell r="DG32" t="str">
            <v/>
          </cell>
        </row>
        <row r="33">
          <cell r="B33">
            <v>33</v>
          </cell>
          <cell r="C33" t="str">
            <v>Total do Ativo</v>
          </cell>
          <cell r="D33">
            <v>735</v>
          </cell>
          <cell r="G33">
            <v>735</v>
          </cell>
          <cell r="L33">
            <v>792.30085025999995</v>
          </cell>
          <cell r="M33">
            <v>0</v>
          </cell>
          <cell r="N33">
            <v>0</v>
          </cell>
          <cell r="O33">
            <v>0</v>
          </cell>
          <cell r="P33">
            <v>755.71421977999978</v>
          </cell>
          <cell r="Q33">
            <v>-36.586630480000167</v>
          </cell>
          <cell r="R33">
            <v>0</v>
          </cell>
          <cell r="S33">
            <v>0</v>
          </cell>
          <cell r="T33">
            <v>730.13570811</v>
          </cell>
          <cell r="U33">
            <v>-25.578511669999784</v>
          </cell>
          <cell r="V33">
            <v>0</v>
          </cell>
          <cell r="W33">
            <v>0</v>
          </cell>
          <cell r="X33">
            <v>697.87988393999979</v>
          </cell>
          <cell r="Y33">
            <v>-32.25582417000021</v>
          </cell>
          <cell r="Z33">
            <v>0</v>
          </cell>
          <cell r="AA33">
            <v>0</v>
          </cell>
          <cell r="AB33">
            <v>678.00992794000001</v>
          </cell>
          <cell r="AC33">
            <v>-19.869955999999775</v>
          </cell>
          <cell r="AD33">
            <v>0</v>
          </cell>
          <cell r="AE33">
            <v>0</v>
          </cell>
          <cell r="AF33">
            <v>682.99413361999996</v>
          </cell>
          <cell r="AG33">
            <v>4.9842056799999455</v>
          </cell>
          <cell r="AH33">
            <v>0</v>
          </cell>
          <cell r="AI33">
            <v>0</v>
          </cell>
          <cell r="AJ33">
            <v>680.51467281999999</v>
          </cell>
          <cell r="AK33">
            <v>-2.4794607999999698</v>
          </cell>
          <cell r="AL33">
            <v>0</v>
          </cell>
          <cell r="AM33">
            <v>0</v>
          </cell>
          <cell r="AN33">
            <v>674.77437010000006</v>
          </cell>
          <cell r="AO33">
            <v>-5.7403027199999315</v>
          </cell>
          <cell r="AP33">
            <v>0</v>
          </cell>
          <cell r="AQ33">
            <v>0</v>
          </cell>
          <cell r="AR33">
            <v>702.77238651000016</v>
          </cell>
          <cell r="AS33">
            <v>27.998016410000105</v>
          </cell>
          <cell r="AT33">
            <v>0</v>
          </cell>
          <cell r="AU33">
            <v>0</v>
          </cell>
          <cell r="AV33">
            <v>782.06355113000018</v>
          </cell>
          <cell r="AW33">
            <v>79.291164620000018</v>
          </cell>
          <cell r="AX33">
            <v>0</v>
          </cell>
          <cell r="AY33">
            <v>0</v>
          </cell>
          <cell r="AZ33">
            <v>820.10391331999983</v>
          </cell>
          <cell r="BA33">
            <v>38.040362189999655</v>
          </cell>
          <cell r="BB33">
            <v>0</v>
          </cell>
          <cell r="BC33">
            <v>0</v>
          </cell>
          <cell r="BD33">
            <v>760.15218948999973</v>
          </cell>
          <cell r="BE33">
            <v>-59.951723830000105</v>
          </cell>
          <cell r="BF33">
            <v>0</v>
          </cell>
          <cell r="BG33">
            <v>0</v>
          </cell>
          <cell r="BH33">
            <v>709.11138668000012</v>
          </cell>
          <cell r="BI33">
            <v>-51.040802809999605</v>
          </cell>
          <cell r="BJ33">
            <v>709.1113866799999</v>
          </cell>
          <cell r="BK33">
            <v>709.1113866799999</v>
          </cell>
          <cell r="BL33">
            <v>677.29191959000013</v>
          </cell>
          <cell r="BM33">
            <v>-31.819467089999989</v>
          </cell>
          <cell r="BN33">
            <v>678.10428465999985</v>
          </cell>
          <cell r="BO33">
            <v>-31.00710202000004</v>
          </cell>
          <cell r="BP33">
            <v>648.60286702999997</v>
          </cell>
          <cell r="BQ33">
            <v>-28.689052560000164</v>
          </cell>
          <cell r="BR33">
            <v>666.54596685999991</v>
          </cell>
          <cell r="BS33">
            <v>-11.558317799999987</v>
          </cell>
          <cell r="BT33">
            <v>629.8717767600001</v>
          </cell>
          <cell r="BU33">
            <v>-18.731090269999868</v>
          </cell>
          <cell r="BV33">
            <v>645.33281801999988</v>
          </cell>
          <cell r="BW33">
            <v>-21.213148840000006</v>
          </cell>
          <cell r="BX33">
            <v>632.00366567999993</v>
          </cell>
          <cell r="BY33">
            <v>2.1318889199998239</v>
          </cell>
          <cell r="BZ33">
            <v>594.75003785999991</v>
          </cell>
          <cell r="CA33">
            <v>-50.582780159999992</v>
          </cell>
          <cell r="CB33">
            <v>665.71654501</v>
          </cell>
          <cell r="CC33">
            <v>33.712879330000078</v>
          </cell>
          <cell r="CD33">
            <v>566.11038447999988</v>
          </cell>
          <cell r="CE33">
            <v>-28.639653379999988</v>
          </cell>
          <cell r="CF33">
            <v>646.80259027</v>
          </cell>
          <cell r="CG33">
            <v>-18.913954740000008</v>
          </cell>
          <cell r="CH33">
            <v>571.25348826999982</v>
          </cell>
          <cell r="CI33">
            <v>5.1431037899999961</v>
          </cell>
          <cell r="CJ33">
            <v>717.85178444999997</v>
          </cell>
          <cell r="CK33">
            <v>71.049194179999972</v>
          </cell>
          <cell r="CL33">
            <v>615.15141251999978</v>
          </cell>
          <cell r="CM33">
            <v>43.897924249999974</v>
          </cell>
          <cell r="CN33">
            <v>754.97263296999995</v>
          </cell>
          <cell r="CO33">
            <v>37.120848519999981</v>
          </cell>
          <cell r="CP33">
            <v>661.21621581999977</v>
          </cell>
          <cell r="CQ33">
            <v>46.064803299999987</v>
          </cell>
          <cell r="CR33">
            <v>856.82997794999994</v>
          </cell>
          <cell r="CS33">
            <v>101.85734497999999</v>
          </cell>
          <cell r="CT33">
            <v>753.70732749999979</v>
          </cell>
          <cell r="CU33">
            <v>92.491111679999989</v>
          </cell>
          <cell r="CV33">
            <v>847.60116217999996</v>
          </cell>
          <cell r="CW33">
            <v>-9.2288157699999829</v>
          </cell>
          <cell r="CX33">
            <v>791.85505978999981</v>
          </cell>
          <cell r="CY33">
            <v>38.147732290000029</v>
          </cell>
          <cell r="CZ33">
            <v>828.98514831999989</v>
          </cell>
          <cell r="DA33">
            <v>-18.616013860000066</v>
          </cell>
          <cell r="DB33">
            <v>811.00378205999982</v>
          </cell>
          <cell r="DC33">
            <v>19.14872227</v>
          </cell>
          <cell r="DD33">
            <v>0</v>
          </cell>
          <cell r="DE33">
            <v>-828.98514831999989</v>
          </cell>
          <cell r="DF33">
            <v>728.01398329999984</v>
          </cell>
          <cell r="DG33">
            <v>-82.989798759999957</v>
          </cell>
        </row>
        <row r="34">
          <cell r="B34">
            <v>34</v>
          </cell>
        </row>
        <row r="35">
          <cell r="B35">
            <v>35</v>
          </cell>
        </row>
        <row r="36">
          <cell r="B36">
            <v>36</v>
          </cell>
          <cell r="C36" t="str">
            <v>PASSIVO</v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J36" t="str">
            <v/>
          </cell>
          <cell r="AK36" t="str">
            <v/>
          </cell>
          <cell r="AL36" t="str">
            <v/>
          </cell>
          <cell r="AM36" t="str">
            <v/>
          </cell>
          <cell r="AN36" t="str">
            <v/>
          </cell>
          <cell r="AO36" t="str">
            <v/>
          </cell>
          <cell r="AP36" t="str">
            <v/>
          </cell>
          <cell r="AQ36" t="str">
            <v/>
          </cell>
          <cell r="AR36" t="str">
            <v/>
          </cell>
          <cell r="AS36" t="str">
            <v/>
          </cell>
          <cell r="AT36" t="str">
            <v/>
          </cell>
          <cell r="AU36" t="str">
            <v/>
          </cell>
          <cell r="AV36" t="str">
            <v/>
          </cell>
          <cell r="AW36" t="str">
            <v/>
          </cell>
          <cell r="AX36" t="str">
            <v/>
          </cell>
          <cell r="AY36" t="str">
            <v/>
          </cell>
          <cell r="AZ36" t="str">
            <v/>
          </cell>
          <cell r="BA36" t="str">
            <v/>
          </cell>
          <cell r="BB36" t="str">
            <v/>
          </cell>
          <cell r="BC36" t="str">
            <v/>
          </cell>
          <cell r="BD36" t="str">
            <v/>
          </cell>
          <cell r="BE36" t="str">
            <v/>
          </cell>
          <cell r="BF36" t="str">
            <v/>
          </cell>
          <cell r="BG36" t="str">
            <v/>
          </cell>
          <cell r="BH36" t="str">
            <v/>
          </cell>
          <cell r="BI36" t="str">
            <v/>
          </cell>
          <cell r="BJ36" t="str">
            <v/>
          </cell>
          <cell r="BK36" t="str">
            <v/>
          </cell>
          <cell r="BL36" t="str">
            <v/>
          </cell>
          <cell r="BM36" t="str">
            <v/>
          </cell>
          <cell r="BN36" t="str">
            <v/>
          </cell>
          <cell r="BO36" t="str">
            <v/>
          </cell>
          <cell r="BP36" t="str">
            <v/>
          </cell>
          <cell r="BQ36" t="str">
            <v/>
          </cell>
          <cell r="BR36" t="str">
            <v/>
          </cell>
          <cell r="BS36" t="str">
            <v/>
          </cell>
          <cell r="BT36" t="str">
            <v/>
          </cell>
          <cell r="BU36" t="str">
            <v/>
          </cell>
          <cell r="BV36" t="str">
            <v/>
          </cell>
          <cell r="BW36" t="str">
            <v/>
          </cell>
          <cell r="BX36" t="str">
            <v/>
          </cell>
          <cell r="BY36" t="str">
            <v/>
          </cell>
          <cell r="BZ36" t="str">
            <v/>
          </cell>
          <cell r="CA36" t="str">
            <v/>
          </cell>
          <cell r="CB36" t="str">
            <v/>
          </cell>
          <cell r="CC36" t="str">
            <v/>
          </cell>
          <cell r="CD36" t="str">
            <v/>
          </cell>
          <cell r="CE36" t="str">
            <v/>
          </cell>
          <cell r="CF36" t="str">
            <v/>
          </cell>
          <cell r="CG36" t="str">
            <v/>
          </cell>
          <cell r="CH36" t="str">
            <v/>
          </cell>
          <cell r="CI36" t="str">
            <v/>
          </cell>
          <cell r="CJ36" t="str">
            <v/>
          </cell>
          <cell r="CK36" t="str">
            <v/>
          </cell>
          <cell r="CL36" t="str">
            <v/>
          </cell>
          <cell r="CM36" t="str">
            <v/>
          </cell>
          <cell r="CN36" t="str">
            <v/>
          </cell>
          <cell r="CO36" t="str">
            <v/>
          </cell>
          <cell r="CP36" t="str">
            <v/>
          </cell>
          <cell r="CQ36" t="str">
            <v/>
          </cell>
          <cell r="CR36" t="str">
            <v/>
          </cell>
          <cell r="CS36" t="str">
            <v/>
          </cell>
          <cell r="CT36" t="str">
            <v/>
          </cell>
          <cell r="CU36" t="str">
            <v/>
          </cell>
          <cell r="CV36" t="str">
            <v/>
          </cell>
          <cell r="CW36" t="str">
            <v/>
          </cell>
          <cell r="CX36" t="str">
            <v/>
          </cell>
          <cell r="CY36" t="str">
            <v/>
          </cell>
          <cell r="CZ36" t="str">
            <v/>
          </cell>
          <cell r="DA36" t="str">
            <v/>
          </cell>
          <cell r="DB36" t="str">
            <v/>
          </cell>
          <cell r="DC36" t="str">
            <v/>
          </cell>
          <cell r="DD36" t="str">
            <v/>
          </cell>
          <cell r="DE36" t="str">
            <v/>
          </cell>
          <cell r="DF36" t="str">
            <v/>
          </cell>
          <cell r="DG36" t="str">
            <v/>
          </cell>
        </row>
        <row r="37">
          <cell r="B37">
            <v>37</v>
          </cell>
          <cell r="C37" t="str">
            <v>Circulante</v>
          </cell>
          <cell r="D37">
            <v>977</v>
          </cell>
          <cell r="G37">
            <v>977</v>
          </cell>
          <cell r="L37">
            <v>542.16463252000005</v>
          </cell>
          <cell r="M37">
            <v>0</v>
          </cell>
          <cell r="N37">
            <v>0</v>
          </cell>
          <cell r="O37">
            <v>0</v>
          </cell>
          <cell r="P37">
            <v>510.31380211000004</v>
          </cell>
          <cell r="Q37">
            <v>-31.850830410000015</v>
          </cell>
          <cell r="R37">
            <v>0</v>
          </cell>
          <cell r="S37">
            <v>0</v>
          </cell>
          <cell r="T37">
            <v>486.30785597000011</v>
          </cell>
          <cell r="U37">
            <v>-24.005946139999935</v>
          </cell>
          <cell r="V37">
            <v>0</v>
          </cell>
          <cell r="W37">
            <v>0</v>
          </cell>
          <cell r="X37">
            <v>465.42431687999999</v>
          </cell>
          <cell r="Y37">
            <v>-20.883539090000113</v>
          </cell>
          <cell r="Z37">
            <v>0</v>
          </cell>
          <cell r="AA37">
            <v>0</v>
          </cell>
          <cell r="AB37">
            <v>441.25608736000004</v>
          </cell>
          <cell r="AC37">
            <v>-24.168229519999954</v>
          </cell>
          <cell r="AD37">
            <v>0</v>
          </cell>
          <cell r="AE37">
            <v>0</v>
          </cell>
          <cell r="AF37">
            <v>448.63232434000008</v>
          </cell>
          <cell r="AG37">
            <v>7.3762369800000442</v>
          </cell>
          <cell r="AH37">
            <v>0</v>
          </cell>
          <cell r="AI37">
            <v>0</v>
          </cell>
          <cell r="AJ37">
            <v>429.77621763000002</v>
          </cell>
          <cell r="AK37">
            <v>-18.856106710000063</v>
          </cell>
          <cell r="AL37">
            <v>0</v>
          </cell>
          <cell r="AM37">
            <v>0</v>
          </cell>
          <cell r="AN37">
            <v>434.35740202000005</v>
          </cell>
          <cell r="AO37">
            <v>4.5811843900000326</v>
          </cell>
          <cell r="AP37">
            <v>0</v>
          </cell>
          <cell r="AQ37">
            <v>0</v>
          </cell>
          <cell r="AR37">
            <v>471.91044512000008</v>
          </cell>
          <cell r="AS37">
            <v>37.553043100000025</v>
          </cell>
          <cell r="AT37">
            <v>0</v>
          </cell>
          <cell r="AU37">
            <v>0</v>
          </cell>
          <cell r="AV37">
            <v>547.36482906999993</v>
          </cell>
          <cell r="AW37">
            <v>75.454383949999851</v>
          </cell>
          <cell r="AX37">
            <v>0</v>
          </cell>
          <cell r="AY37">
            <v>0</v>
          </cell>
          <cell r="AZ37">
            <v>588.98198519999983</v>
          </cell>
          <cell r="BA37">
            <v>41.617156129999898</v>
          </cell>
          <cell r="BB37">
            <v>0</v>
          </cell>
          <cell r="BC37">
            <v>0</v>
          </cell>
          <cell r="BD37">
            <v>525.36727728000005</v>
          </cell>
          <cell r="BE37">
            <v>-63.614707919999773</v>
          </cell>
          <cell r="BF37">
            <v>0</v>
          </cell>
          <cell r="BG37">
            <v>0</v>
          </cell>
          <cell r="BH37">
            <v>483.00803368999999</v>
          </cell>
          <cell r="BI37">
            <v>-42.359243590000062</v>
          </cell>
          <cell r="BJ37">
            <v>486.25275973999993</v>
          </cell>
          <cell r="BK37">
            <v>486.25275973999993</v>
          </cell>
          <cell r="BL37">
            <v>439.17544034999997</v>
          </cell>
          <cell r="BM37">
            <v>-43.832593340000017</v>
          </cell>
          <cell r="BN37">
            <v>453.30752938999996</v>
          </cell>
          <cell r="BO37">
            <v>-32.945230349999974</v>
          </cell>
          <cell r="BP37">
            <v>404.34549032000007</v>
          </cell>
          <cell r="BQ37">
            <v>-34.829950029999907</v>
          </cell>
          <cell r="BR37">
            <v>440.87313805999992</v>
          </cell>
          <cell r="BS37">
            <v>-12.434391330000052</v>
          </cell>
          <cell r="BT37">
            <v>389.17435155999999</v>
          </cell>
          <cell r="BU37">
            <v>-15.171138760000076</v>
          </cell>
          <cell r="BV37">
            <v>422.99109493999993</v>
          </cell>
          <cell r="BW37">
            <v>-17.882043119999981</v>
          </cell>
          <cell r="BX37">
            <v>388.35877212999998</v>
          </cell>
          <cell r="BY37">
            <v>-0.81557943000001387</v>
          </cell>
          <cell r="BZ37">
            <v>374.02925540999996</v>
          </cell>
          <cell r="CA37">
            <v>-48.96183952999997</v>
          </cell>
          <cell r="CB37">
            <v>444.34472016000001</v>
          </cell>
          <cell r="CC37">
            <v>55.985948030000031</v>
          </cell>
          <cell r="CD37">
            <v>351.11213684999996</v>
          </cell>
          <cell r="CE37">
            <v>-22.917118559999995</v>
          </cell>
          <cell r="CF37">
            <v>416.32461953000001</v>
          </cell>
          <cell r="CG37">
            <v>-28.020100630000002</v>
          </cell>
          <cell r="CH37">
            <v>361.48791213999993</v>
          </cell>
          <cell r="CI37">
            <v>10.375775289999991</v>
          </cell>
          <cell r="CJ37">
            <v>491.43162705999998</v>
          </cell>
          <cell r="CK37">
            <v>75.107007529999976</v>
          </cell>
          <cell r="CL37">
            <v>404.05589583999995</v>
          </cell>
          <cell r="CM37">
            <v>42.567983700000013</v>
          </cell>
          <cell r="CN37">
            <v>535.53988136999999</v>
          </cell>
          <cell r="CO37">
            <v>44.108254310000007</v>
          </cell>
          <cell r="CP37">
            <v>449.27263620999992</v>
          </cell>
          <cell r="CQ37">
            <v>45.216740369999975</v>
          </cell>
          <cell r="CR37">
            <v>636.87787268999989</v>
          </cell>
          <cell r="CS37">
            <v>101.3379913199999</v>
          </cell>
          <cell r="CT37">
            <v>534.53836172999991</v>
          </cell>
          <cell r="CU37">
            <v>85.265725520000032</v>
          </cell>
          <cell r="CV37">
            <v>618.14167162000001</v>
          </cell>
          <cell r="CW37">
            <v>-18.736201069999879</v>
          </cell>
          <cell r="CX37">
            <v>562.48704042999987</v>
          </cell>
          <cell r="CY37">
            <v>27.948678700000002</v>
          </cell>
          <cell r="CZ37">
            <v>604.36873114000002</v>
          </cell>
          <cell r="DA37">
            <v>-13.772940479999988</v>
          </cell>
          <cell r="DB37">
            <v>574.30545265999979</v>
          </cell>
          <cell r="DC37">
            <v>11.81841222999997</v>
          </cell>
          <cell r="DD37">
            <v>0</v>
          </cell>
          <cell r="DE37">
            <v>-604.36873114000002</v>
          </cell>
          <cell r="DF37">
            <v>490.01091851999979</v>
          </cell>
          <cell r="DG37">
            <v>-84.294534139999968</v>
          </cell>
        </row>
        <row r="38">
          <cell r="B38">
            <v>38</v>
          </cell>
          <cell r="C38" t="str">
            <v>Fornecedores nacionais</v>
          </cell>
          <cell r="D38">
            <v>759</v>
          </cell>
          <cell r="E38">
            <v>765</v>
          </cell>
          <cell r="G38">
            <v>759</v>
          </cell>
          <cell r="H38">
            <v>765</v>
          </cell>
          <cell r="L38">
            <v>47.446292820000004</v>
          </cell>
          <cell r="M38">
            <v>0</v>
          </cell>
          <cell r="N38">
            <v>0</v>
          </cell>
          <cell r="O38">
            <v>0</v>
          </cell>
          <cell r="P38">
            <v>73.804543030000005</v>
          </cell>
          <cell r="Q38">
            <v>26.358250210000001</v>
          </cell>
          <cell r="R38">
            <v>0</v>
          </cell>
          <cell r="S38">
            <v>0</v>
          </cell>
          <cell r="T38">
            <v>79.85807733</v>
          </cell>
          <cell r="U38">
            <v>6.0535342999999955</v>
          </cell>
          <cell r="V38">
            <v>0</v>
          </cell>
          <cell r="W38">
            <v>0</v>
          </cell>
          <cell r="X38">
            <v>87.370837490000014</v>
          </cell>
          <cell r="Y38">
            <v>7.5127601600000133</v>
          </cell>
          <cell r="Z38">
            <v>0</v>
          </cell>
          <cell r="AA38">
            <v>0</v>
          </cell>
          <cell r="AB38">
            <v>69.801433129999992</v>
          </cell>
          <cell r="AC38">
            <v>-17.569404360000021</v>
          </cell>
          <cell r="AD38">
            <v>0</v>
          </cell>
          <cell r="AE38">
            <v>0</v>
          </cell>
          <cell r="AF38">
            <v>86.616411760000005</v>
          </cell>
          <cell r="AG38">
            <v>16.814978630000013</v>
          </cell>
          <cell r="AH38">
            <v>0</v>
          </cell>
          <cell r="AI38">
            <v>0</v>
          </cell>
          <cell r="AJ38">
            <v>89.75520431999999</v>
          </cell>
          <cell r="AK38">
            <v>3.1387925599999846</v>
          </cell>
          <cell r="AL38">
            <v>0</v>
          </cell>
          <cell r="AM38">
            <v>0</v>
          </cell>
          <cell r="AN38">
            <v>84.211749739999988</v>
          </cell>
          <cell r="AO38">
            <v>-5.5434545800000024</v>
          </cell>
          <cell r="AP38">
            <v>0</v>
          </cell>
          <cell r="AQ38">
            <v>0</v>
          </cell>
          <cell r="AR38">
            <v>98.154384790000009</v>
          </cell>
          <cell r="AS38">
            <v>13.942635050000021</v>
          </cell>
          <cell r="AT38">
            <v>0</v>
          </cell>
          <cell r="AU38">
            <v>0</v>
          </cell>
          <cell r="AV38">
            <v>130.23984287000002</v>
          </cell>
          <cell r="AW38">
            <v>32.085458080000009</v>
          </cell>
          <cell r="AX38">
            <v>0</v>
          </cell>
          <cell r="AY38">
            <v>0</v>
          </cell>
          <cell r="AZ38">
            <v>161.90799863000001</v>
          </cell>
          <cell r="BA38">
            <v>31.668155759999991</v>
          </cell>
          <cell r="BB38">
            <v>0</v>
          </cell>
          <cell r="BC38">
            <v>0</v>
          </cell>
          <cell r="BD38">
            <v>134.15861863000001</v>
          </cell>
          <cell r="BE38">
            <v>-27.749380000000002</v>
          </cell>
          <cell r="BF38">
            <v>0</v>
          </cell>
          <cell r="BG38">
            <v>0</v>
          </cell>
          <cell r="BH38">
            <v>80.642198930000006</v>
          </cell>
          <cell r="BI38">
            <v>-53.5164197</v>
          </cell>
          <cell r="BJ38">
            <v>87.874212589999999</v>
          </cell>
          <cell r="BK38">
            <v>87.874212589999999</v>
          </cell>
          <cell r="BL38">
            <v>56.978125599999998</v>
          </cell>
          <cell r="BM38">
            <v>-23.664073330000008</v>
          </cell>
          <cell r="BN38">
            <v>55.188498079999995</v>
          </cell>
          <cell r="BO38">
            <v>-32.685714510000004</v>
          </cell>
          <cell r="BP38">
            <v>35.695953920000001</v>
          </cell>
          <cell r="BQ38">
            <v>-21.282171679999998</v>
          </cell>
          <cell r="BR38">
            <v>35.692353659999995</v>
          </cell>
          <cell r="BS38">
            <v>-19.49614442</v>
          </cell>
          <cell r="BT38">
            <v>33.189838379999998</v>
          </cell>
          <cell r="BU38">
            <v>-2.5061155400000033</v>
          </cell>
          <cell r="BV38">
            <v>39.076938920000003</v>
          </cell>
          <cell r="BW38">
            <v>3.3845852600000055</v>
          </cell>
          <cell r="BX38">
            <v>47.530538740000004</v>
          </cell>
          <cell r="BY38">
            <v>14.340700360000007</v>
          </cell>
          <cell r="BZ38">
            <v>29.074267390000003</v>
          </cell>
          <cell r="CA38">
            <v>-10.002671530000001</v>
          </cell>
          <cell r="CB38">
            <v>39.575291619999994</v>
          </cell>
          <cell r="CC38">
            <v>-7.9552471200000099</v>
          </cell>
          <cell r="CD38">
            <v>24.983624860000003</v>
          </cell>
          <cell r="CE38">
            <v>-4.0906425300000002</v>
          </cell>
          <cell r="CF38">
            <v>27.775872929999998</v>
          </cell>
          <cell r="CG38">
            <v>-11.799418689999996</v>
          </cell>
          <cell r="CH38">
            <v>30.421797430000002</v>
          </cell>
          <cell r="CI38">
            <v>5.4381725699999999</v>
          </cell>
          <cell r="CJ38">
            <v>46.047690869999997</v>
          </cell>
          <cell r="CK38">
            <v>18.271817939999998</v>
          </cell>
          <cell r="CL38">
            <v>39.710454310000003</v>
          </cell>
          <cell r="CM38">
            <v>9.2886568800000031</v>
          </cell>
          <cell r="CN38">
            <v>70.506860560000007</v>
          </cell>
          <cell r="CO38">
            <v>24.45916969000001</v>
          </cell>
          <cell r="CP38">
            <v>54.597643890000001</v>
          </cell>
          <cell r="CQ38">
            <v>14.887189579999998</v>
          </cell>
          <cell r="CR38">
            <v>86.950106239999997</v>
          </cell>
          <cell r="CS38">
            <v>16.44324567999999</v>
          </cell>
          <cell r="CT38">
            <v>62.671313840000003</v>
          </cell>
          <cell r="CU38">
            <v>8.0736699500000029</v>
          </cell>
          <cell r="CV38">
            <v>87.673426810000009</v>
          </cell>
          <cell r="CW38">
            <v>0.72332057000001271</v>
          </cell>
          <cell r="CX38">
            <v>67.083543370000001</v>
          </cell>
          <cell r="CY38">
            <v>4.4122295299999941</v>
          </cell>
          <cell r="CZ38">
            <v>67.251986989999992</v>
          </cell>
          <cell r="DA38">
            <v>-20.421439820000018</v>
          </cell>
          <cell r="DB38">
            <v>68.650120189999996</v>
          </cell>
          <cell r="DC38">
            <v>1.5665768200000001</v>
          </cell>
          <cell r="DD38">
            <v>0</v>
          </cell>
          <cell r="DE38">
            <v>-67.251986989999992</v>
          </cell>
          <cell r="DF38">
            <v>46.703734990000001</v>
          </cell>
          <cell r="DG38">
            <v>-21.946385199999995</v>
          </cell>
        </row>
        <row r="39">
          <cell r="B39">
            <v>39</v>
          </cell>
          <cell r="C39" t="str">
            <v>Fornecedores estrangeiros</v>
          </cell>
          <cell r="D39">
            <v>763</v>
          </cell>
          <cell r="G39">
            <v>763</v>
          </cell>
          <cell r="L39">
            <v>394.51044072000002</v>
          </cell>
          <cell r="M39">
            <v>0</v>
          </cell>
          <cell r="N39">
            <v>0</v>
          </cell>
          <cell r="O39">
            <v>0</v>
          </cell>
          <cell r="P39">
            <v>339.31302923000004</v>
          </cell>
          <cell r="Q39">
            <v>-55.197411489999979</v>
          </cell>
          <cell r="R39">
            <v>0</v>
          </cell>
          <cell r="S39">
            <v>0</v>
          </cell>
          <cell r="T39">
            <v>308.55454099000002</v>
          </cell>
          <cell r="U39">
            <v>-30.75848824000002</v>
          </cell>
          <cell r="V39">
            <v>0</v>
          </cell>
          <cell r="W39">
            <v>0</v>
          </cell>
          <cell r="X39">
            <v>282.89570904000004</v>
          </cell>
          <cell r="Y39">
            <v>-25.658831949999978</v>
          </cell>
          <cell r="Z39">
            <v>0</v>
          </cell>
          <cell r="AA39">
            <v>0</v>
          </cell>
          <cell r="AB39">
            <v>225.96312988999998</v>
          </cell>
          <cell r="AC39">
            <v>-56.932579150000066</v>
          </cell>
          <cell r="AD39">
            <v>0</v>
          </cell>
          <cell r="AE39">
            <v>0</v>
          </cell>
          <cell r="AF39">
            <v>206.80751685000001</v>
          </cell>
          <cell r="AG39">
            <v>-19.155613039999963</v>
          </cell>
          <cell r="AH39">
            <v>0</v>
          </cell>
          <cell r="AI39">
            <v>0</v>
          </cell>
          <cell r="AJ39">
            <v>163.58897899000002</v>
          </cell>
          <cell r="AK39">
            <v>-43.218537859999998</v>
          </cell>
          <cell r="AL39">
            <v>0</v>
          </cell>
          <cell r="AM39">
            <v>0</v>
          </cell>
          <cell r="AN39">
            <v>179.34650952999999</v>
          </cell>
          <cell r="AO39">
            <v>15.757530539999976</v>
          </cell>
          <cell r="AP39">
            <v>0</v>
          </cell>
          <cell r="AQ39">
            <v>0</v>
          </cell>
          <cell r="AR39">
            <v>212.93371755000001</v>
          </cell>
          <cell r="AS39">
            <v>33.58720802000002</v>
          </cell>
          <cell r="AT39">
            <v>0</v>
          </cell>
          <cell r="AU39">
            <v>0</v>
          </cell>
          <cell r="AV39">
            <v>243.33741967999998</v>
          </cell>
          <cell r="AW39">
            <v>30.403702129999971</v>
          </cell>
          <cell r="AX39">
            <v>0</v>
          </cell>
          <cell r="AY39">
            <v>0</v>
          </cell>
          <cell r="AZ39">
            <v>255.29389461000002</v>
          </cell>
          <cell r="BA39">
            <v>11.956474930000041</v>
          </cell>
          <cell r="BB39">
            <v>0</v>
          </cell>
          <cell r="BC39">
            <v>0</v>
          </cell>
          <cell r="BD39">
            <v>272.63770016000001</v>
          </cell>
          <cell r="BE39">
            <v>17.343805549999985</v>
          </cell>
          <cell r="BF39">
            <v>0</v>
          </cell>
          <cell r="BG39">
            <v>0</v>
          </cell>
          <cell r="BH39">
            <v>292.83735331999998</v>
          </cell>
          <cell r="BI39">
            <v>20.199653159999968</v>
          </cell>
          <cell r="BJ39">
            <v>292.83735331999998</v>
          </cell>
          <cell r="BK39">
            <v>292.83735331999998</v>
          </cell>
          <cell r="BL39">
            <v>272.36702123999999</v>
          </cell>
          <cell r="BM39">
            <v>-20.470332079999991</v>
          </cell>
          <cell r="BN39">
            <v>293.80409122999998</v>
          </cell>
          <cell r="BO39">
            <v>0.96673791000002618</v>
          </cell>
          <cell r="BP39">
            <v>246.87481776999999</v>
          </cell>
          <cell r="BQ39">
            <v>-25.492203469999993</v>
          </cell>
          <cell r="BR39">
            <v>283.82189883999996</v>
          </cell>
          <cell r="BS39">
            <v>-9.982192390000046</v>
          </cell>
          <cell r="BT39">
            <v>202.09908100999999</v>
          </cell>
          <cell r="BU39">
            <v>-44.775736760000001</v>
          </cell>
          <cell r="BV39">
            <v>263.35288541999995</v>
          </cell>
          <cell r="BW39">
            <v>-20.469013419999985</v>
          </cell>
          <cell r="BX39">
            <v>197.45619054999997</v>
          </cell>
          <cell r="BY39">
            <v>-4.642890460000018</v>
          </cell>
          <cell r="BZ39">
            <v>204.91511261999997</v>
          </cell>
          <cell r="CA39">
            <v>-58.437772799999983</v>
          </cell>
          <cell r="CB39">
            <v>191.28281801</v>
          </cell>
          <cell r="CC39">
            <v>-6.1733725399999742</v>
          </cell>
          <cell r="CD39">
            <v>178.34238232999999</v>
          </cell>
          <cell r="CE39">
            <v>-26.572730289999992</v>
          </cell>
          <cell r="CF39">
            <v>166.45648564000001</v>
          </cell>
          <cell r="CG39">
            <v>-24.826332369999989</v>
          </cell>
          <cell r="CH39">
            <v>156.17361621999999</v>
          </cell>
          <cell r="CI39">
            <v>-22.168766110000014</v>
          </cell>
          <cell r="CJ39">
            <v>184.99077234000001</v>
          </cell>
          <cell r="CK39">
            <v>18.534286699999996</v>
          </cell>
          <cell r="CL39">
            <v>162.85811858</v>
          </cell>
          <cell r="CM39">
            <v>6.684502360000014</v>
          </cell>
          <cell r="CN39">
            <v>210.05197021999999</v>
          </cell>
          <cell r="CO39">
            <v>25.06119787999998</v>
          </cell>
          <cell r="CP39">
            <v>189.35288378999996</v>
          </cell>
          <cell r="CQ39">
            <v>26.494765209999979</v>
          </cell>
          <cell r="CR39">
            <v>258.05843802999999</v>
          </cell>
          <cell r="CS39">
            <v>48.006467810000004</v>
          </cell>
          <cell r="CT39">
            <v>263.28591913999998</v>
          </cell>
          <cell r="CU39">
            <v>73.933035349999997</v>
          </cell>
          <cell r="CV39">
            <v>279.21014076999995</v>
          </cell>
          <cell r="CW39">
            <v>21.151702739999962</v>
          </cell>
          <cell r="CX39">
            <v>313.36918305</v>
          </cell>
          <cell r="CY39">
            <v>50.083263910000028</v>
          </cell>
          <cell r="CZ39">
            <v>318.39276218999998</v>
          </cell>
          <cell r="DA39">
            <v>39.182621420000032</v>
          </cell>
          <cell r="DB39">
            <v>334.68429870999995</v>
          </cell>
          <cell r="DC39">
            <v>21.315115659999968</v>
          </cell>
          <cell r="DD39">
            <v>0</v>
          </cell>
          <cell r="DE39">
            <v>-318.39276218999998</v>
          </cell>
          <cell r="DF39">
            <v>318.51005999999995</v>
          </cell>
          <cell r="DG39">
            <v>-16.17423870999998</v>
          </cell>
        </row>
        <row r="40">
          <cell r="B40">
            <v>40</v>
          </cell>
          <cell r="C40" t="str">
            <v>Empréstimos e financiamentos</v>
          </cell>
          <cell r="D40">
            <v>841</v>
          </cell>
          <cell r="G40">
            <v>841</v>
          </cell>
          <cell r="L40">
            <v>26.632254760000006</v>
          </cell>
          <cell r="M40">
            <v>0</v>
          </cell>
          <cell r="N40">
            <v>0</v>
          </cell>
          <cell r="O40">
            <v>0</v>
          </cell>
          <cell r="P40">
            <v>25.54814549</v>
          </cell>
          <cell r="Q40">
            <v>-1.0841092700000061</v>
          </cell>
          <cell r="R40">
            <v>0</v>
          </cell>
          <cell r="S40">
            <v>0</v>
          </cell>
          <cell r="T40">
            <v>25.762458120000002</v>
          </cell>
          <cell r="U40">
            <v>0.214312630000002</v>
          </cell>
          <cell r="V40">
            <v>0</v>
          </cell>
          <cell r="W40">
            <v>0</v>
          </cell>
          <cell r="X40">
            <v>34.056653500000003</v>
          </cell>
          <cell r="Y40">
            <v>8.2941953800000014</v>
          </cell>
          <cell r="Z40">
            <v>0</v>
          </cell>
          <cell r="AA40">
            <v>0</v>
          </cell>
          <cell r="AB40">
            <v>92.917947589999983</v>
          </cell>
          <cell r="AC40">
            <v>58.86129408999998</v>
          </cell>
          <cell r="AD40">
            <v>0</v>
          </cell>
          <cell r="AE40">
            <v>0</v>
          </cell>
          <cell r="AF40">
            <v>101.50387475000001</v>
          </cell>
          <cell r="AG40">
            <v>8.5859271600000255</v>
          </cell>
          <cell r="AH40">
            <v>0</v>
          </cell>
          <cell r="AI40">
            <v>0</v>
          </cell>
          <cell r="AJ40">
            <v>116.09199063</v>
          </cell>
          <cell r="AK40">
            <v>14.588115879999989</v>
          </cell>
          <cell r="AL40">
            <v>0</v>
          </cell>
          <cell r="AM40">
            <v>0</v>
          </cell>
          <cell r="AN40">
            <v>102.00252065000001</v>
          </cell>
          <cell r="AO40">
            <v>-14.08946997999999</v>
          </cell>
          <cell r="AP40">
            <v>0</v>
          </cell>
          <cell r="AQ40">
            <v>0</v>
          </cell>
          <cell r="AR40">
            <v>88.299659370000001</v>
          </cell>
          <cell r="AS40">
            <v>-13.702861280000008</v>
          </cell>
          <cell r="AT40">
            <v>0</v>
          </cell>
          <cell r="AU40">
            <v>0</v>
          </cell>
          <cell r="AV40">
            <v>78.222884800000003</v>
          </cell>
          <cell r="AW40">
            <v>-10.076774569999998</v>
          </cell>
          <cell r="AX40">
            <v>0</v>
          </cell>
          <cell r="AY40">
            <v>0</v>
          </cell>
          <cell r="AZ40">
            <v>84.689520200000004</v>
          </cell>
          <cell r="BA40">
            <v>6.4666354000000013</v>
          </cell>
          <cell r="BB40">
            <v>0</v>
          </cell>
          <cell r="BC40">
            <v>0</v>
          </cell>
          <cell r="BD40">
            <v>62.869955230000002</v>
          </cell>
          <cell r="BE40">
            <v>-21.819564970000002</v>
          </cell>
          <cell r="BF40">
            <v>0</v>
          </cell>
          <cell r="BG40">
            <v>0</v>
          </cell>
          <cell r="BH40">
            <v>59.028499119999999</v>
          </cell>
          <cell r="BI40">
            <v>-3.8414561100000029</v>
          </cell>
          <cell r="BJ40">
            <v>58.823572499999997</v>
          </cell>
          <cell r="BK40">
            <v>58.823572499999997</v>
          </cell>
          <cell r="BL40">
            <v>64.434951290000001</v>
          </cell>
          <cell r="BM40">
            <v>5.4064521700000014</v>
          </cell>
          <cell r="BN40">
            <v>58.430164849999997</v>
          </cell>
          <cell r="BO40">
            <v>-0.3934076499999985</v>
          </cell>
          <cell r="BP40">
            <v>79.412040789999992</v>
          </cell>
          <cell r="BQ40">
            <v>14.977089499999991</v>
          </cell>
          <cell r="BR40">
            <v>74.952841239999998</v>
          </cell>
          <cell r="BS40">
            <v>16.522676389999994</v>
          </cell>
          <cell r="BT40">
            <v>117.49736949000001</v>
          </cell>
          <cell r="BU40">
            <v>38.085328700000019</v>
          </cell>
          <cell r="BV40">
            <v>75.806947660000006</v>
          </cell>
          <cell r="BW40">
            <v>0.85410642000000181</v>
          </cell>
          <cell r="BX40">
            <v>108.21544986999999</v>
          </cell>
          <cell r="BY40">
            <v>-9.2819196200000249</v>
          </cell>
          <cell r="BZ40">
            <v>96.314144060000018</v>
          </cell>
          <cell r="CA40">
            <v>20.507196400000005</v>
          </cell>
          <cell r="CB40">
            <v>169.99119253000001</v>
          </cell>
          <cell r="CC40">
            <v>61.77574266000002</v>
          </cell>
          <cell r="CD40">
            <v>104.32037939000001</v>
          </cell>
          <cell r="CE40">
            <v>8.0062353299999991</v>
          </cell>
          <cell r="CF40">
            <v>165.60376805000001</v>
          </cell>
          <cell r="CG40">
            <v>-4.3874244799999929</v>
          </cell>
          <cell r="CH40">
            <v>131.34869876000002</v>
          </cell>
          <cell r="CI40">
            <v>27.028319370000006</v>
          </cell>
          <cell r="CJ40">
            <v>186.55994756999996</v>
          </cell>
          <cell r="CK40">
            <v>20.956179519999949</v>
          </cell>
          <cell r="CL40">
            <v>157.78457963</v>
          </cell>
          <cell r="CM40">
            <v>26.435880869999991</v>
          </cell>
          <cell r="CN40">
            <v>174.61936704999999</v>
          </cell>
          <cell r="CO40">
            <v>-11.940580519999969</v>
          </cell>
          <cell r="CP40">
            <v>160.87984900999999</v>
          </cell>
          <cell r="CQ40">
            <v>3.09526938</v>
          </cell>
          <cell r="CR40">
            <v>189.20727665999996</v>
          </cell>
          <cell r="CS40">
            <v>14.587909609999969</v>
          </cell>
          <cell r="CT40">
            <v>162.73408352000001</v>
          </cell>
          <cell r="CU40">
            <v>1.8542345100000204</v>
          </cell>
          <cell r="CV40">
            <v>145.44312195999998</v>
          </cell>
          <cell r="CW40">
            <v>-43.764154699999978</v>
          </cell>
          <cell r="CX40">
            <v>134.01252084999999</v>
          </cell>
          <cell r="CY40">
            <v>-28.721562670000015</v>
          </cell>
          <cell r="CZ40">
            <v>129.55629918</v>
          </cell>
          <cell r="DA40">
            <v>-15.886822779999989</v>
          </cell>
          <cell r="DB40">
            <v>120.08029573999998</v>
          </cell>
          <cell r="DC40">
            <v>-13.932225109999999</v>
          </cell>
          <cell r="DD40">
            <v>0</v>
          </cell>
          <cell r="DE40">
            <v>-129.55629918</v>
          </cell>
          <cell r="DF40">
            <v>81.343520869999992</v>
          </cell>
          <cell r="DG40">
            <v>-38.736774869999991</v>
          </cell>
        </row>
        <row r="41">
          <cell r="B41">
            <v>41</v>
          </cell>
          <cell r="C41" t="str">
            <v xml:space="preserve">      Capital de giro</v>
          </cell>
          <cell r="D41">
            <v>803</v>
          </cell>
          <cell r="G41">
            <v>803</v>
          </cell>
          <cell r="L41">
            <v>23.179591340000005</v>
          </cell>
          <cell r="M41">
            <v>0</v>
          </cell>
          <cell r="N41">
            <v>0</v>
          </cell>
          <cell r="O41">
            <v>0</v>
          </cell>
          <cell r="P41">
            <v>20.376158199999999</v>
          </cell>
          <cell r="Q41">
            <v>-2.8034331400000063</v>
          </cell>
          <cell r="R41">
            <v>0</v>
          </cell>
          <cell r="S41">
            <v>0</v>
          </cell>
          <cell r="T41">
            <v>20.47213262</v>
          </cell>
          <cell r="U41">
            <v>9.5974420000001004E-2</v>
          </cell>
          <cell r="V41">
            <v>0</v>
          </cell>
          <cell r="W41">
            <v>0</v>
          </cell>
          <cell r="X41">
            <v>20.678452510000003</v>
          </cell>
          <cell r="Y41">
            <v>0.20631989000000317</v>
          </cell>
          <cell r="Z41">
            <v>0</v>
          </cell>
          <cell r="AA41">
            <v>0</v>
          </cell>
          <cell r="AB41">
            <v>20.902622019999999</v>
          </cell>
          <cell r="AC41">
            <v>0.22416950999999585</v>
          </cell>
          <cell r="AD41">
            <v>0</v>
          </cell>
          <cell r="AE41">
            <v>0</v>
          </cell>
          <cell r="AF41">
            <v>21.828183280000001</v>
          </cell>
          <cell r="AG41">
            <v>0.92556126000000205</v>
          </cell>
          <cell r="AH41">
            <v>0</v>
          </cell>
          <cell r="AI41">
            <v>0</v>
          </cell>
          <cell r="AJ41">
            <v>42.191828649999998</v>
          </cell>
          <cell r="AK41">
            <v>20.363645369999997</v>
          </cell>
          <cell r="AL41">
            <v>0</v>
          </cell>
          <cell r="AM41">
            <v>0</v>
          </cell>
          <cell r="AN41">
            <v>35.611146349999999</v>
          </cell>
          <cell r="AO41">
            <v>-6.5806822999999994</v>
          </cell>
          <cell r="AP41">
            <v>0</v>
          </cell>
          <cell r="AQ41">
            <v>0</v>
          </cell>
          <cell r="AR41">
            <v>32.853166549999997</v>
          </cell>
          <cell r="AS41">
            <v>-2.7579798000000011</v>
          </cell>
          <cell r="AT41">
            <v>0</v>
          </cell>
          <cell r="AU41">
            <v>0</v>
          </cell>
          <cell r="AV41">
            <v>33.781363890000002</v>
          </cell>
          <cell r="AW41">
            <v>0.92819734000000409</v>
          </cell>
          <cell r="AX41">
            <v>0</v>
          </cell>
          <cell r="AY41">
            <v>0</v>
          </cell>
          <cell r="AZ41">
            <v>39.088193830000002</v>
          </cell>
          <cell r="BA41">
            <v>5.3068299400000001</v>
          </cell>
          <cell r="BB41">
            <v>0</v>
          </cell>
          <cell r="BC41">
            <v>0</v>
          </cell>
          <cell r="BD41">
            <v>28.14378825</v>
          </cell>
          <cell r="BE41">
            <v>-10.944405580000002</v>
          </cell>
          <cell r="BF41">
            <v>0</v>
          </cell>
          <cell r="BG41">
            <v>0</v>
          </cell>
          <cell r="BH41">
            <v>28.31315798</v>
          </cell>
          <cell r="BI41">
            <v>0.16936972999999966</v>
          </cell>
          <cell r="BJ41">
            <v>58.823572499999997</v>
          </cell>
          <cell r="BK41">
            <v>58.823572499999997</v>
          </cell>
          <cell r="BL41">
            <v>30.470281710000002</v>
          </cell>
          <cell r="BM41">
            <v>2.1571237300000021</v>
          </cell>
          <cell r="BN41">
            <v>58.430164849999997</v>
          </cell>
          <cell r="BO41">
            <v>-0.3934076499999985</v>
          </cell>
          <cell r="BP41">
            <v>31.547453359999999</v>
          </cell>
          <cell r="BQ41">
            <v>1.0771716499999968</v>
          </cell>
          <cell r="BR41">
            <v>74.952841239999998</v>
          </cell>
          <cell r="BS41">
            <v>16.522676389999994</v>
          </cell>
          <cell r="BT41">
            <v>26.13470332</v>
          </cell>
          <cell r="BU41">
            <v>-5.4127500399999988</v>
          </cell>
          <cell r="BV41">
            <v>75.806947660000006</v>
          </cell>
          <cell r="BW41">
            <v>0.85410642000000181</v>
          </cell>
          <cell r="BX41">
            <v>26.593518159999999</v>
          </cell>
          <cell r="BY41">
            <v>0.45881483999999872</v>
          </cell>
          <cell r="BZ41">
            <v>96.314144060000018</v>
          </cell>
          <cell r="CA41">
            <v>20.507196400000005</v>
          </cell>
          <cell r="CB41">
            <v>47.641205039999996</v>
          </cell>
          <cell r="CC41">
            <v>21.047686879999997</v>
          </cell>
          <cell r="CD41">
            <v>104.32037939000001</v>
          </cell>
          <cell r="CE41">
            <v>8.0062353299999991</v>
          </cell>
          <cell r="CF41">
            <v>49.977998650000004</v>
          </cell>
          <cell r="CG41">
            <v>2.336793610000008</v>
          </cell>
          <cell r="CH41">
            <v>131.34869876000002</v>
          </cell>
          <cell r="CI41">
            <v>27.028319370000006</v>
          </cell>
          <cell r="CJ41">
            <v>50.574314159999993</v>
          </cell>
          <cell r="CK41">
            <v>0.5963155099999895</v>
          </cell>
          <cell r="CL41">
            <v>157.78457963</v>
          </cell>
          <cell r="CM41">
            <v>26.435880869999991</v>
          </cell>
          <cell r="CN41">
            <v>50.341929790000002</v>
          </cell>
          <cell r="CO41">
            <v>-0.23238436999999124</v>
          </cell>
          <cell r="CP41">
            <v>160.87984900999999</v>
          </cell>
          <cell r="CQ41">
            <v>3.09526938</v>
          </cell>
          <cell r="CR41">
            <v>45.223923239999998</v>
          </cell>
          <cell r="CS41">
            <v>-5.118006550000004</v>
          </cell>
          <cell r="CT41">
            <v>162.73408352000001</v>
          </cell>
          <cell r="CU41">
            <v>1.8542345100000204</v>
          </cell>
          <cell r="CV41">
            <v>28.469951640000001</v>
          </cell>
          <cell r="CW41">
            <v>-16.753971599999996</v>
          </cell>
          <cell r="CX41">
            <v>134.01252084999999</v>
          </cell>
          <cell r="CY41">
            <v>-28.721562670000015</v>
          </cell>
          <cell r="CZ41">
            <v>21.335884249999999</v>
          </cell>
          <cell r="DA41">
            <v>-7.134067390000002</v>
          </cell>
          <cell r="DB41">
            <v>120.08029573999998</v>
          </cell>
          <cell r="DC41">
            <v>-13.932225109999999</v>
          </cell>
          <cell r="DD41">
            <v>0</v>
          </cell>
          <cell r="DE41">
            <v>-21.335884249999999</v>
          </cell>
          <cell r="DF41">
            <v>81.343520869999992</v>
          </cell>
          <cell r="DG41">
            <v>-38.736774869999991</v>
          </cell>
        </row>
        <row r="42">
          <cell r="B42">
            <v>42</v>
          </cell>
          <cell r="C42" t="str">
            <v xml:space="preserve">      Compror (Finimp)</v>
          </cell>
          <cell r="D42">
            <v>835</v>
          </cell>
          <cell r="G42">
            <v>835</v>
          </cell>
          <cell r="L42">
            <v>3.1468357299999998</v>
          </cell>
          <cell r="M42">
            <v>0</v>
          </cell>
          <cell r="N42">
            <v>0</v>
          </cell>
          <cell r="O42">
            <v>0</v>
          </cell>
          <cell r="P42">
            <v>4.8808830499999996</v>
          </cell>
          <cell r="Q42">
            <v>1.7340473199999997</v>
          </cell>
          <cell r="R42">
            <v>0</v>
          </cell>
          <cell r="S42">
            <v>0</v>
          </cell>
          <cell r="T42">
            <v>4.9984341199999998</v>
          </cell>
          <cell r="U42">
            <v>0.1175510700000002</v>
          </cell>
          <cell r="V42">
            <v>0</v>
          </cell>
          <cell r="W42">
            <v>0</v>
          </cell>
          <cell r="X42">
            <v>13.095160099999999</v>
          </cell>
          <cell r="Y42">
            <v>8.0967259799999987</v>
          </cell>
          <cell r="Z42">
            <v>0</v>
          </cell>
          <cell r="AA42">
            <v>0</v>
          </cell>
          <cell r="AB42">
            <v>71.721709360000006</v>
          </cell>
          <cell r="AC42">
            <v>58.626549260000004</v>
          </cell>
          <cell r="AD42">
            <v>0</v>
          </cell>
          <cell r="AE42">
            <v>0</v>
          </cell>
          <cell r="AF42">
            <v>79.381194300000018</v>
          </cell>
          <cell r="AG42">
            <v>7.6594849400000129</v>
          </cell>
          <cell r="AH42">
            <v>0</v>
          </cell>
          <cell r="AI42">
            <v>0</v>
          </cell>
          <cell r="AJ42">
            <v>73.604810830000005</v>
          </cell>
          <cell r="AK42">
            <v>-5.7763834700000132</v>
          </cell>
          <cell r="AL42">
            <v>0</v>
          </cell>
          <cell r="AM42">
            <v>0</v>
          </cell>
          <cell r="AN42">
            <v>66.095137300000005</v>
          </cell>
          <cell r="AO42">
            <v>-7.5096735300000006</v>
          </cell>
          <cell r="AP42">
            <v>0</v>
          </cell>
          <cell r="AQ42">
            <v>0</v>
          </cell>
          <cell r="AR42">
            <v>55.149367650000009</v>
          </cell>
          <cell r="AS42">
            <v>-10.945769649999995</v>
          </cell>
          <cell r="AT42">
            <v>0</v>
          </cell>
          <cell r="AU42">
            <v>0</v>
          </cell>
          <cell r="AV42">
            <v>44.156877649999998</v>
          </cell>
          <cell r="AW42">
            <v>-10.992490000000011</v>
          </cell>
          <cell r="AX42">
            <v>0</v>
          </cell>
          <cell r="AY42">
            <v>0</v>
          </cell>
          <cell r="AZ42">
            <v>45.327352380000001</v>
          </cell>
          <cell r="BA42">
            <v>1.1704747300000022</v>
          </cell>
          <cell r="BB42">
            <v>0</v>
          </cell>
          <cell r="BC42">
            <v>0</v>
          </cell>
          <cell r="BD42">
            <v>34.476377530000001</v>
          </cell>
          <cell r="BE42">
            <v>-10.85097485</v>
          </cell>
          <cell r="BF42">
            <v>0</v>
          </cell>
          <cell r="BG42">
            <v>0</v>
          </cell>
          <cell r="BH42">
            <v>30.48985618</v>
          </cell>
          <cell r="BI42">
            <v>-3.9865213500000003</v>
          </cell>
          <cell r="BJ42">
            <v>0</v>
          </cell>
          <cell r="BK42">
            <v>0</v>
          </cell>
          <cell r="BL42">
            <v>33.763752680000003</v>
          </cell>
          <cell r="BM42">
            <v>3.2738965000000029</v>
          </cell>
          <cell r="BN42">
            <v>0</v>
          </cell>
          <cell r="BO42">
            <v>0</v>
          </cell>
          <cell r="BP42">
            <v>47.70278236</v>
          </cell>
          <cell r="BQ42">
            <v>13.939029679999997</v>
          </cell>
          <cell r="BR42">
            <v>0</v>
          </cell>
          <cell r="BS42">
            <v>0</v>
          </cell>
          <cell r="BT42">
            <v>91.211287550000009</v>
          </cell>
          <cell r="BU42">
            <v>43.508505190000008</v>
          </cell>
          <cell r="BV42">
            <v>0</v>
          </cell>
          <cell r="BW42">
            <v>0</v>
          </cell>
          <cell r="BX42">
            <v>81.495569329999995</v>
          </cell>
          <cell r="BY42">
            <v>-9.7157182200000136</v>
          </cell>
          <cell r="BZ42">
            <v>0</v>
          </cell>
          <cell r="CA42">
            <v>0</v>
          </cell>
          <cell r="CB42">
            <v>122.24872316</v>
          </cell>
          <cell r="CC42">
            <v>40.753153830000002</v>
          </cell>
          <cell r="CD42">
            <v>0</v>
          </cell>
          <cell r="CE42">
            <v>0</v>
          </cell>
          <cell r="CF42">
            <v>115.54969352000001</v>
          </cell>
          <cell r="CG42">
            <v>-6.699029639999992</v>
          </cell>
          <cell r="CH42">
            <v>0</v>
          </cell>
          <cell r="CI42">
            <v>0</v>
          </cell>
          <cell r="CJ42">
            <v>135.93485396999998</v>
          </cell>
          <cell r="CK42">
            <v>20.385160449999972</v>
          </cell>
          <cell r="CL42">
            <v>0</v>
          </cell>
          <cell r="CM42">
            <v>0</v>
          </cell>
          <cell r="CN42">
            <v>124.25201688</v>
          </cell>
          <cell r="CO42">
            <v>-11.682837089999978</v>
          </cell>
          <cell r="CP42">
            <v>0</v>
          </cell>
          <cell r="CQ42">
            <v>0</v>
          </cell>
          <cell r="CR42">
            <v>143.98335341999999</v>
          </cell>
          <cell r="CS42">
            <v>19.731336539999987</v>
          </cell>
          <cell r="CT42">
            <v>0</v>
          </cell>
          <cell r="CU42">
            <v>0</v>
          </cell>
          <cell r="CV42">
            <v>116.97317031999999</v>
          </cell>
          <cell r="CW42">
            <v>-27.010183099999992</v>
          </cell>
          <cell r="CX42">
            <v>0</v>
          </cell>
          <cell r="CY42">
            <v>0</v>
          </cell>
          <cell r="CZ42">
            <v>108.22041492999999</v>
          </cell>
          <cell r="DA42">
            <v>-8.7527553900000044</v>
          </cell>
          <cell r="DB42">
            <v>0</v>
          </cell>
          <cell r="DC42">
            <v>0</v>
          </cell>
          <cell r="DD42">
            <v>0</v>
          </cell>
          <cell r="DE42">
            <v>-108.22041492999999</v>
          </cell>
          <cell r="DF42">
            <v>0</v>
          </cell>
          <cell r="DG42">
            <v>0</v>
          </cell>
        </row>
        <row r="43">
          <cell r="B43">
            <v>43</v>
          </cell>
          <cell r="C43" t="str">
            <v xml:space="preserve">      Finame</v>
          </cell>
          <cell r="D43">
            <v>840</v>
          </cell>
          <cell r="G43">
            <v>840</v>
          </cell>
          <cell r="L43">
            <v>0.30582768999999999</v>
          </cell>
          <cell r="M43">
            <v>0</v>
          </cell>
          <cell r="N43">
            <v>0</v>
          </cell>
          <cell r="O43">
            <v>0</v>
          </cell>
          <cell r="P43">
            <v>0.29110424000000001</v>
          </cell>
          <cell r="Q43">
            <v>-1.4723449999999971E-2</v>
          </cell>
          <cell r="R43">
            <v>0</v>
          </cell>
          <cell r="S43">
            <v>0</v>
          </cell>
          <cell r="T43">
            <v>0.29189137999999998</v>
          </cell>
          <cell r="U43">
            <v>7.8713999999996398E-4</v>
          </cell>
          <cell r="V43">
            <v>0</v>
          </cell>
          <cell r="W43">
            <v>0</v>
          </cell>
          <cell r="X43">
            <v>0.28304088999999999</v>
          </cell>
          <cell r="Y43">
            <v>-8.8504899999999886E-3</v>
          </cell>
          <cell r="Z43">
            <v>0</v>
          </cell>
          <cell r="AA43">
            <v>0</v>
          </cell>
          <cell r="AB43">
            <v>0.29361620999999999</v>
          </cell>
          <cell r="AC43">
            <v>1.0575319999999999E-2</v>
          </cell>
          <cell r="AD43">
            <v>0</v>
          </cell>
          <cell r="AE43">
            <v>0</v>
          </cell>
          <cell r="AF43">
            <v>0.29449717000000003</v>
          </cell>
          <cell r="AG43">
            <v>8.8096000000004171E-4</v>
          </cell>
          <cell r="AH43">
            <v>0</v>
          </cell>
          <cell r="AI43">
            <v>0</v>
          </cell>
          <cell r="AJ43">
            <v>0.29535115000000001</v>
          </cell>
          <cell r="AK43">
            <v>8.5397999999997642E-4</v>
          </cell>
          <cell r="AL43">
            <v>0</v>
          </cell>
          <cell r="AM43">
            <v>0</v>
          </cell>
          <cell r="AN43">
            <v>0.29623699999999997</v>
          </cell>
          <cell r="AO43">
            <v>8.8584999999996583E-4</v>
          </cell>
          <cell r="AP43">
            <v>0</v>
          </cell>
          <cell r="AQ43">
            <v>0</v>
          </cell>
          <cell r="AR43">
            <v>0.29712516999999999</v>
          </cell>
          <cell r="AS43">
            <v>8.8817000000002144E-4</v>
          </cell>
          <cell r="AT43">
            <v>0</v>
          </cell>
          <cell r="AU43">
            <v>0</v>
          </cell>
          <cell r="AV43">
            <v>0.28464326000000001</v>
          </cell>
          <cell r="AW43">
            <v>-1.2481909999999985E-2</v>
          </cell>
          <cell r="AX43">
            <v>0</v>
          </cell>
          <cell r="AY43">
            <v>0</v>
          </cell>
          <cell r="AZ43">
            <v>0.27397399</v>
          </cell>
          <cell r="BA43">
            <v>-1.0669270000000008E-2</v>
          </cell>
          <cell r="BB43">
            <v>0</v>
          </cell>
          <cell r="BC43">
            <v>0</v>
          </cell>
          <cell r="BD43">
            <v>0.24978945</v>
          </cell>
          <cell r="BE43">
            <v>-2.4184540000000004E-2</v>
          </cell>
          <cell r="BF43">
            <v>0</v>
          </cell>
          <cell r="BG43">
            <v>0</v>
          </cell>
          <cell r="BH43">
            <v>0.22548495999999998</v>
          </cell>
          <cell r="BI43">
            <v>-2.4304490000000012E-2</v>
          </cell>
          <cell r="BJ43">
            <v>0</v>
          </cell>
          <cell r="BK43">
            <v>0</v>
          </cell>
          <cell r="BL43">
            <v>0.20091689999999998</v>
          </cell>
          <cell r="BM43">
            <v>-2.4568060000000003E-2</v>
          </cell>
          <cell r="BN43">
            <v>0</v>
          </cell>
          <cell r="BO43">
            <v>0</v>
          </cell>
          <cell r="BP43">
            <v>0.16180507</v>
          </cell>
          <cell r="BQ43">
            <v>-3.9111829999999986E-2</v>
          </cell>
          <cell r="BR43">
            <v>0</v>
          </cell>
          <cell r="BS43">
            <v>0</v>
          </cell>
          <cell r="BT43">
            <v>0.15137861999999999</v>
          </cell>
          <cell r="BU43">
            <v>-1.0426450000000004E-2</v>
          </cell>
          <cell r="BV43">
            <v>0</v>
          </cell>
          <cell r="BW43">
            <v>0</v>
          </cell>
          <cell r="BX43">
            <v>0.12636238</v>
          </cell>
          <cell r="BY43">
            <v>-2.5016239999999995E-2</v>
          </cell>
          <cell r="BZ43">
            <v>0</v>
          </cell>
          <cell r="CA43">
            <v>0</v>
          </cell>
          <cell r="CB43">
            <v>0.10126433</v>
          </cell>
          <cell r="CC43">
            <v>-2.5098049999999997E-2</v>
          </cell>
          <cell r="CD43">
            <v>0</v>
          </cell>
          <cell r="CE43">
            <v>0</v>
          </cell>
          <cell r="CF43">
            <v>7.6075879999999999E-2</v>
          </cell>
          <cell r="CG43">
            <v>-2.5188450000000001E-2</v>
          </cell>
          <cell r="CH43">
            <v>0</v>
          </cell>
          <cell r="CI43">
            <v>0</v>
          </cell>
          <cell r="CJ43">
            <v>5.0779440000000002E-2</v>
          </cell>
          <cell r="CK43">
            <v>-2.5296439999999996E-2</v>
          </cell>
          <cell r="CL43">
            <v>0</v>
          </cell>
          <cell r="CM43">
            <v>0</v>
          </cell>
          <cell r="CN43">
            <v>2.5420379999999999E-2</v>
          </cell>
          <cell r="CO43">
            <v>-2.5359060000000003E-2</v>
          </cell>
          <cell r="CP43">
            <v>0</v>
          </cell>
          <cell r="CQ43">
            <v>0</v>
          </cell>
          <cell r="CR43">
            <v>0</v>
          </cell>
          <cell r="CS43">
            <v>-2.5420379999999999E-2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</row>
        <row r="44">
          <cell r="B44">
            <v>44</v>
          </cell>
          <cell r="C44" t="str">
            <v>Contas a pagar</v>
          </cell>
          <cell r="D44">
            <v>767</v>
          </cell>
          <cell r="E44">
            <v>856</v>
          </cell>
          <cell r="G44">
            <v>767</v>
          </cell>
          <cell r="H44">
            <v>856</v>
          </cell>
          <cell r="L44">
            <v>30.815689039999999</v>
          </cell>
          <cell r="M44">
            <v>0</v>
          </cell>
          <cell r="N44">
            <v>0</v>
          </cell>
          <cell r="O44">
            <v>0</v>
          </cell>
          <cell r="P44">
            <v>28.252596710000002</v>
          </cell>
          <cell r="Q44">
            <v>-2.5630923299999964</v>
          </cell>
          <cell r="R44">
            <v>0</v>
          </cell>
          <cell r="S44">
            <v>0</v>
          </cell>
          <cell r="T44">
            <v>25.48356828</v>
          </cell>
          <cell r="U44">
            <v>-2.7690284300000023</v>
          </cell>
          <cell r="V44">
            <v>0</v>
          </cell>
          <cell r="W44">
            <v>0</v>
          </cell>
          <cell r="X44">
            <v>18.170872469999999</v>
          </cell>
          <cell r="Y44">
            <v>-7.312695810000001</v>
          </cell>
          <cell r="Z44">
            <v>0</v>
          </cell>
          <cell r="AA44">
            <v>0</v>
          </cell>
          <cell r="AB44">
            <v>18.438145969999997</v>
          </cell>
          <cell r="AC44">
            <v>0.26727349999999817</v>
          </cell>
          <cell r="AD44">
            <v>0</v>
          </cell>
          <cell r="AE44">
            <v>0</v>
          </cell>
          <cell r="AF44">
            <v>19.003198470000001</v>
          </cell>
          <cell r="AG44">
            <v>0.56505250000000373</v>
          </cell>
          <cell r="AH44">
            <v>0</v>
          </cell>
          <cell r="AI44">
            <v>0</v>
          </cell>
          <cell r="AJ44">
            <v>18.318095990000003</v>
          </cell>
          <cell r="AK44">
            <v>-0.68510247999999763</v>
          </cell>
          <cell r="AL44">
            <v>0</v>
          </cell>
          <cell r="AM44">
            <v>0</v>
          </cell>
          <cell r="AN44">
            <v>17.134127379999999</v>
          </cell>
          <cell r="AO44">
            <v>-1.1839686100000044</v>
          </cell>
          <cell r="AP44">
            <v>0</v>
          </cell>
          <cell r="AQ44">
            <v>0</v>
          </cell>
          <cell r="AR44">
            <v>17.238705829999997</v>
          </cell>
          <cell r="AS44">
            <v>0.10457844999999821</v>
          </cell>
          <cell r="AT44">
            <v>0</v>
          </cell>
          <cell r="AU44">
            <v>0</v>
          </cell>
          <cell r="AV44">
            <v>20.554125469999999</v>
          </cell>
          <cell r="AW44">
            <v>3.3154196400000018</v>
          </cell>
          <cell r="AX44">
            <v>0</v>
          </cell>
          <cell r="AY44">
            <v>0</v>
          </cell>
          <cell r="AZ44">
            <v>23.14271433</v>
          </cell>
          <cell r="BA44">
            <v>2.5885888600000015</v>
          </cell>
          <cell r="BB44">
            <v>0</v>
          </cell>
          <cell r="BC44">
            <v>0</v>
          </cell>
          <cell r="BD44">
            <v>17.25997375</v>
          </cell>
          <cell r="BE44">
            <v>-5.8827405800000001</v>
          </cell>
          <cell r="BF44">
            <v>0</v>
          </cell>
          <cell r="BG44">
            <v>0</v>
          </cell>
          <cell r="BH44">
            <v>13.791296359999999</v>
          </cell>
          <cell r="BI44">
            <v>-3.4686773900000016</v>
          </cell>
          <cell r="BJ44">
            <v>21.99432929</v>
          </cell>
          <cell r="BK44">
            <v>21.99432929</v>
          </cell>
          <cell r="BL44">
            <v>11.452701950000002</v>
          </cell>
          <cell r="BM44">
            <v>-2.3385944099999971</v>
          </cell>
          <cell r="BN44">
            <v>20.37946547</v>
          </cell>
          <cell r="BO44">
            <v>-1.6148638200000001</v>
          </cell>
          <cell r="BP44">
            <v>10.439492660000001</v>
          </cell>
          <cell r="BQ44">
            <v>-1.0132092900000007</v>
          </cell>
          <cell r="BR44">
            <v>20.009221589999999</v>
          </cell>
          <cell r="BS44">
            <v>-0.37024387999999897</v>
          </cell>
          <cell r="BT44">
            <v>10.482825080000001</v>
          </cell>
          <cell r="BU44">
            <v>4.3332420000000482E-2</v>
          </cell>
          <cell r="BV44">
            <v>19.68794213</v>
          </cell>
          <cell r="BW44">
            <v>-0.3212794600000009</v>
          </cell>
          <cell r="BX44">
            <v>11.288086599999998</v>
          </cell>
          <cell r="BY44">
            <v>0.80526151999999662</v>
          </cell>
          <cell r="BZ44">
            <v>18.658551620000001</v>
          </cell>
          <cell r="CA44">
            <v>-1.02939051</v>
          </cell>
          <cell r="CB44">
            <v>11.126364879999999</v>
          </cell>
          <cell r="CC44">
            <v>-0.16172171999999918</v>
          </cell>
          <cell r="CD44">
            <v>18.162714680000001</v>
          </cell>
          <cell r="CE44">
            <v>-0.49583694000000134</v>
          </cell>
          <cell r="CF44">
            <v>10.756559390000001</v>
          </cell>
          <cell r="CG44">
            <v>-0.36980548999999741</v>
          </cell>
          <cell r="CH44">
            <v>17.973630400000001</v>
          </cell>
          <cell r="CI44">
            <v>-0.18908428000000119</v>
          </cell>
          <cell r="CJ44">
            <v>15.290771780000002</v>
          </cell>
          <cell r="CK44">
            <v>4.5342123900000004</v>
          </cell>
          <cell r="CL44">
            <v>17.982564720000003</v>
          </cell>
          <cell r="CM44">
            <v>8.9343200000002974E-3</v>
          </cell>
          <cell r="CN44">
            <v>16.657333149999999</v>
          </cell>
          <cell r="CO44">
            <v>1.3665613699999977</v>
          </cell>
          <cell r="CP44">
            <v>18.189291200000003</v>
          </cell>
          <cell r="CQ44">
            <v>0.20672648000000002</v>
          </cell>
          <cell r="CR44">
            <v>19.877652999999999</v>
          </cell>
          <cell r="CS44">
            <v>3.2203198499999992</v>
          </cell>
          <cell r="CT44">
            <v>18.977827630000004</v>
          </cell>
          <cell r="CU44">
            <v>0.78853643000000007</v>
          </cell>
          <cell r="CV44">
            <v>21.982046969999999</v>
          </cell>
          <cell r="CW44">
            <v>2.1043939700000003</v>
          </cell>
          <cell r="CX44">
            <v>19.529756790000004</v>
          </cell>
          <cell r="CY44">
            <v>0.55192916000000003</v>
          </cell>
          <cell r="CZ44">
            <v>21.547111950000001</v>
          </cell>
          <cell r="DA44">
            <v>-0.43493501999999751</v>
          </cell>
          <cell r="DB44">
            <v>19.503440020000003</v>
          </cell>
          <cell r="DC44">
            <v>-2.6316769999999552E-2</v>
          </cell>
          <cell r="DD44">
            <v>0</v>
          </cell>
          <cell r="DE44">
            <v>-21.547111950000001</v>
          </cell>
          <cell r="DF44">
            <v>19.244431290000001</v>
          </cell>
          <cell r="DG44">
            <v>-0.25900873000000002</v>
          </cell>
        </row>
        <row r="45">
          <cell r="B45">
            <v>45</v>
          </cell>
          <cell r="C45" t="str">
            <v>Impostos a pagar</v>
          </cell>
          <cell r="D45">
            <v>892</v>
          </cell>
          <cell r="G45">
            <v>892</v>
          </cell>
          <cell r="L45">
            <v>8.9186207399999997</v>
          </cell>
          <cell r="M45">
            <v>0</v>
          </cell>
          <cell r="N45">
            <v>0</v>
          </cell>
          <cell r="O45">
            <v>0</v>
          </cell>
          <cell r="P45">
            <v>6.6885361000000003</v>
          </cell>
          <cell r="Q45">
            <v>-2.2300846399999994</v>
          </cell>
          <cell r="R45">
            <v>0</v>
          </cell>
          <cell r="S45">
            <v>0</v>
          </cell>
          <cell r="T45">
            <v>5.9009718200000014</v>
          </cell>
          <cell r="U45">
            <v>-0.7875642799999989</v>
          </cell>
          <cell r="V45">
            <v>0</v>
          </cell>
          <cell r="W45">
            <v>0</v>
          </cell>
          <cell r="X45">
            <v>4.7739931199999983</v>
          </cell>
          <cell r="Y45">
            <v>-1.1269787000000031</v>
          </cell>
          <cell r="Z45">
            <v>0</v>
          </cell>
          <cell r="AA45">
            <v>0</v>
          </cell>
          <cell r="AB45">
            <v>2.7136696099999993</v>
          </cell>
          <cell r="AC45">
            <v>-2.060323509999999</v>
          </cell>
          <cell r="AD45">
            <v>0</v>
          </cell>
          <cell r="AE45">
            <v>0</v>
          </cell>
          <cell r="AF45">
            <v>1.71603054</v>
          </cell>
          <cell r="AG45">
            <v>-0.9976390699999993</v>
          </cell>
          <cell r="AH45">
            <v>0</v>
          </cell>
          <cell r="AI45">
            <v>0</v>
          </cell>
          <cell r="AJ45">
            <v>2.0007239300000004</v>
          </cell>
          <cell r="AK45">
            <v>0.28469339000000038</v>
          </cell>
          <cell r="AL45">
            <v>0</v>
          </cell>
          <cell r="AM45">
            <v>0</v>
          </cell>
          <cell r="AN45">
            <v>6.8204539999999994E-2</v>
          </cell>
          <cell r="AO45">
            <v>-1.9325193900000004</v>
          </cell>
          <cell r="AP45">
            <v>0</v>
          </cell>
          <cell r="AQ45">
            <v>0</v>
          </cell>
          <cell r="AR45">
            <v>1.8747643699999996</v>
          </cell>
          <cell r="AS45">
            <v>1.8065598299999996</v>
          </cell>
          <cell r="AT45">
            <v>0</v>
          </cell>
          <cell r="AU45">
            <v>0</v>
          </cell>
          <cell r="AV45">
            <v>0.37568948000000002</v>
          </cell>
          <cell r="AW45">
            <v>-1.4990748899999997</v>
          </cell>
          <cell r="AX45">
            <v>0</v>
          </cell>
          <cell r="AY45">
            <v>0</v>
          </cell>
          <cell r="AZ45">
            <v>0.9214223399999999</v>
          </cell>
          <cell r="BA45">
            <v>0.54573285999999988</v>
          </cell>
          <cell r="BB45">
            <v>0</v>
          </cell>
          <cell r="BC45">
            <v>0</v>
          </cell>
          <cell r="BD45">
            <v>0.82195598999999997</v>
          </cell>
          <cell r="BE45">
            <v>-9.9466349999999926E-2</v>
          </cell>
          <cell r="BF45">
            <v>0</v>
          </cell>
          <cell r="BG45">
            <v>0</v>
          </cell>
          <cell r="BH45">
            <v>0.73668095000000011</v>
          </cell>
          <cell r="BI45">
            <v>-8.5275039999999858E-2</v>
          </cell>
          <cell r="BJ45">
            <v>0.73668095000000011</v>
          </cell>
          <cell r="BK45">
            <v>0.73668095000000011</v>
          </cell>
          <cell r="BL45">
            <v>5.0905023199999997</v>
          </cell>
          <cell r="BM45">
            <v>4.3538213699999995</v>
          </cell>
          <cell r="BN45">
            <v>1.7255580500000001</v>
          </cell>
          <cell r="BO45">
            <v>0.98887709999999995</v>
          </cell>
          <cell r="BP45">
            <v>2.7043449099999997</v>
          </cell>
          <cell r="BQ45">
            <v>-2.38615741</v>
          </cell>
          <cell r="BR45">
            <v>2.3286378000000001</v>
          </cell>
          <cell r="BS45">
            <v>0.60307975000000003</v>
          </cell>
          <cell r="BT45">
            <v>0.22294944000000003</v>
          </cell>
          <cell r="BU45">
            <v>-2.4813954699999998</v>
          </cell>
          <cell r="BV45">
            <v>0.88859781999999998</v>
          </cell>
          <cell r="BW45">
            <v>-1.4400399800000001</v>
          </cell>
          <cell r="BX45">
            <v>0.68986393000000001</v>
          </cell>
          <cell r="BY45">
            <v>0.46691448999999996</v>
          </cell>
          <cell r="BZ45">
            <v>0.76587266999999992</v>
          </cell>
          <cell r="CA45">
            <v>-0.12272515000000002</v>
          </cell>
          <cell r="CB45">
            <v>6.6055389999999992E-2</v>
          </cell>
          <cell r="CC45">
            <v>-0.62380853999999997</v>
          </cell>
          <cell r="CD45">
            <v>0.75055453999999988</v>
          </cell>
          <cell r="CE45">
            <v>-1.5318129999999999E-2</v>
          </cell>
          <cell r="CF45">
            <v>0.18572694999999997</v>
          </cell>
          <cell r="CG45">
            <v>0.11967155999999998</v>
          </cell>
          <cell r="CH45">
            <v>0.72636892999999991</v>
          </cell>
          <cell r="CI45">
            <v>-2.418561E-2</v>
          </cell>
          <cell r="CJ45">
            <v>4.3773799999999698E-3</v>
          </cell>
          <cell r="CK45">
            <v>-0.18134957000000002</v>
          </cell>
          <cell r="CL45">
            <v>0.60328002999999986</v>
          </cell>
          <cell r="CM45">
            <v>-0.1230889</v>
          </cell>
          <cell r="CN45">
            <v>-0.61073396000000013</v>
          </cell>
          <cell r="CO45">
            <v>-0.61511134000000012</v>
          </cell>
          <cell r="CP45">
            <v>0.5771791799999999</v>
          </cell>
          <cell r="CQ45">
            <v>-2.6100849999999998E-2</v>
          </cell>
          <cell r="CR45">
            <v>0.38177348</v>
          </cell>
          <cell r="CS45">
            <v>0.99250744000000013</v>
          </cell>
          <cell r="CT45">
            <v>0.61348541999999995</v>
          </cell>
          <cell r="CU45">
            <v>3.6306239999999997E-2</v>
          </cell>
          <cell r="CV45">
            <v>0.39346581999999997</v>
          </cell>
          <cell r="CW45">
            <v>1.1692339999999968E-2</v>
          </cell>
          <cell r="CX45">
            <v>3.4280702800000005</v>
          </cell>
          <cell r="CY45">
            <v>2.8145848600000005</v>
          </cell>
          <cell r="CZ45">
            <v>5.5216467699999985</v>
          </cell>
          <cell r="DA45">
            <v>5.1281809499999982</v>
          </cell>
          <cell r="DB45">
            <v>6.0284849000000005</v>
          </cell>
          <cell r="DC45">
            <v>2.60041462</v>
          </cell>
          <cell r="DD45">
            <v>0</v>
          </cell>
          <cell r="DE45">
            <v>-5.5216467699999985</v>
          </cell>
          <cell r="DF45">
            <v>0.82119341000000112</v>
          </cell>
          <cell r="DG45">
            <v>-5.2072914899999994</v>
          </cell>
        </row>
        <row r="46">
          <cell r="B46">
            <v>46</v>
          </cell>
          <cell r="C46" t="str">
            <v>Obrigações c/ adminstradores e pessoal</v>
          </cell>
          <cell r="D46">
            <v>927</v>
          </cell>
          <cell r="G46">
            <v>927</v>
          </cell>
          <cell r="L46">
            <v>4.6568477899999987</v>
          </cell>
          <cell r="M46">
            <v>0</v>
          </cell>
          <cell r="N46">
            <v>0</v>
          </cell>
          <cell r="O46">
            <v>0</v>
          </cell>
          <cell r="P46">
            <v>5.4573735899999996</v>
          </cell>
          <cell r="Q46">
            <v>0.80052580000000084</v>
          </cell>
          <cell r="R46">
            <v>0</v>
          </cell>
          <cell r="S46">
            <v>0</v>
          </cell>
          <cell r="T46">
            <v>5.4315165399999996</v>
          </cell>
          <cell r="U46">
            <v>-2.5857049999999937E-2</v>
          </cell>
          <cell r="V46">
            <v>0</v>
          </cell>
          <cell r="W46">
            <v>0</v>
          </cell>
          <cell r="X46">
            <v>5.3262935699999989</v>
          </cell>
          <cell r="Y46">
            <v>-0.10522297000000069</v>
          </cell>
          <cell r="Z46">
            <v>0</v>
          </cell>
          <cell r="AA46">
            <v>0</v>
          </cell>
          <cell r="AB46">
            <v>0.86557571</v>
          </cell>
          <cell r="AC46">
            <v>-4.460717859999999</v>
          </cell>
          <cell r="AD46">
            <v>0</v>
          </cell>
          <cell r="AE46">
            <v>0</v>
          </cell>
          <cell r="AF46">
            <v>0.85474112000000002</v>
          </cell>
          <cell r="AG46">
            <v>-1.0834589999999977E-2</v>
          </cell>
          <cell r="AH46">
            <v>0</v>
          </cell>
          <cell r="AI46">
            <v>0</v>
          </cell>
          <cell r="AJ46">
            <v>0.87242728999999997</v>
          </cell>
          <cell r="AK46">
            <v>1.7686169999999946E-2</v>
          </cell>
          <cell r="AL46">
            <v>0</v>
          </cell>
          <cell r="AM46">
            <v>0</v>
          </cell>
          <cell r="AN46">
            <v>0.82734865000000002</v>
          </cell>
          <cell r="AO46">
            <v>-4.5078639999999948E-2</v>
          </cell>
          <cell r="AP46">
            <v>0</v>
          </cell>
          <cell r="AQ46">
            <v>0</v>
          </cell>
          <cell r="AR46">
            <v>0.87067048000000002</v>
          </cell>
          <cell r="AS46">
            <v>4.3321830000000006E-2</v>
          </cell>
          <cell r="AT46">
            <v>0</v>
          </cell>
          <cell r="AU46">
            <v>0</v>
          </cell>
          <cell r="AV46">
            <v>0.9703506300000001</v>
          </cell>
          <cell r="AW46">
            <v>9.9680150000000078E-2</v>
          </cell>
          <cell r="AX46">
            <v>0</v>
          </cell>
          <cell r="AY46">
            <v>0</v>
          </cell>
          <cell r="AZ46">
            <v>1.0802986200000002</v>
          </cell>
          <cell r="BA46">
            <v>0.10994799000000011</v>
          </cell>
          <cell r="BB46">
            <v>0</v>
          </cell>
          <cell r="BC46">
            <v>0</v>
          </cell>
          <cell r="BD46">
            <v>1.2009721899999999</v>
          </cell>
          <cell r="BE46">
            <v>0.12067356999999967</v>
          </cell>
          <cell r="BF46">
            <v>0</v>
          </cell>
          <cell r="BG46">
            <v>0</v>
          </cell>
          <cell r="BH46">
            <v>0.93540372999999999</v>
          </cell>
          <cell r="BI46">
            <v>-0.2655684599999999</v>
          </cell>
          <cell r="BJ46">
            <v>4.4251515100000001</v>
          </cell>
          <cell r="BK46">
            <v>4.4251515100000001</v>
          </cell>
          <cell r="BL46">
            <v>0.92044653999999981</v>
          </cell>
          <cell r="BM46">
            <v>-1.4957190000000176E-2</v>
          </cell>
          <cell r="BN46">
            <v>4.21829213</v>
          </cell>
          <cell r="BO46">
            <v>-0.20685938000000001</v>
          </cell>
          <cell r="BP46">
            <v>0.86305029999999994</v>
          </cell>
          <cell r="BQ46">
            <v>-5.7396239999999876E-2</v>
          </cell>
          <cell r="BR46">
            <v>4.50672535</v>
          </cell>
          <cell r="BS46">
            <v>0.28843321999999999</v>
          </cell>
          <cell r="BT46">
            <v>0.87858568999999986</v>
          </cell>
          <cell r="BU46">
            <v>1.5535389999999927E-2</v>
          </cell>
          <cell r="BV46">
            <v>4.6163234100000006</v>
          </cell>
          <cell r="BW46">
            <v>0.10959806000000052</v>
          </cell>
          <cell r="BX46">
            <v>0.90954972999999995</v>
          </cell>
          <cell r="BY46">
            <v>3.0964040000000081E-2</v>
          </cell>
          <cell r="BZ46">
            <v>4.7398474700000008</v>
          </cell>
          <cell r="CA46">
            <v>0.12352405999999999</v>
          </cell>
          <cell r="CB46">
            <v>0.87092391000000002</v>
          </cell>
          <cell r="CC46">
            <v>-3.8625819999999922E-2</v>
          </cell>
          <cell r="CD46">
            <v>4.9910214700000006</v>
          </cell>
          <cell r="CE46">
            <v>0.25117400000000001</v>
          </cell>
          <cell r="CF46">
            <v>0.97248250999999997</v>
          </cell>
          <cell r="CG46">
            <v>0.10155859999999994</v>
          </cell>
          <cell r="CH46">
            <v>5.2823408200000008</v>
          </cell>
          <cell r="CI46">
            <v>0.29131935000000053</v>
          </cell>
          <cell r="CJ46">
            <v>0.99308903000000004</v>
          </cell>
          <cell r="CK46">
            <v>2.0606520000000073E-2</v>
          </cell>
          <cell r="CL46">
            <v>5.5554389900000007</v>
          </cell>
          <cell r="CM46">
            <v>0.27309816999999997</v>
          </cell>
          <cell r="CN46">
            <v>0.99509714000000005</v>
          </cell>
          <cell r="CO46">
            <v>2.0081100000000074E-3</v>
          </cell>
          <cell r="CP46">
            <v>6.1143295599999998</v>
          </cell>
          <cell r="CQ46">
            <v>0.55889056999999942</v>
          </cell>
          <cell r="CR46">
            <v>1.2674457699999999</v>
          </cell>
          <cell r="CS46">
            <v>0.27234862999999987</v>
          </cell>
          <cell r="CT46">
            <v>6.6942725999999997</v>
          </cell>
          <cell r="CU46">
            <v>0.57994304000000008</v>
          </cell>
          <cell r="CV46">
            <v>1.2221990700000001</v>
          </cell>
          <cell r="CW46">
            <v>-4.5246699999999862E-2</v>
          </cell>
          <cell r="CX46">
            <v>5.5025065099999999</v>
          </cell>
          <cell r="CY46">
            <v>-1.19176609</v>
          </cell>
          <cell r="CZ46">
            <v>1.3645767299999998</v>
          </cell>
          <cell r="DA46">
            <v>0.14237765999999974</v>
          </cell>
          <cell r="DB46">
            <v>5.7973535199999997</v>
          </cell>
          <cell r="DC46">
            <v>0.29484701000000002</v>
          </cell>
          <cell r="DD46">
            <v>0</v>
          </cell>
          <cell r="DE46">
            <v>-1.3645767299999998</v>
          </cell>
          <cell r="DF46">
            <v>3.8265183799999996</v>
          </cell>
          <cell r="DG46">
            <v>-1.9708351399999999</v>
          </cell>
        </row>
        <row r="47">
          <cell r="B47">
            <v>47</v>
          </cell>
          <cell r="C47" t="str">
            <v>Outras obrigações</v>
          </cell>
          <cell r="D47">
            <v>962</v>
          </cell>
          <cell r="G47">
            <v>962</v>
          </cell>
          <cell r="L47">
            <v>17.308138879999998</v>
          </cell>
          <cell r="M47">
            <v>0</v>
          </cell>
          <cell r="N47">
            <v>0</v>
          </cell>
          <cell r="O47">
            <v>0</v>
          </cell>
          <cell r="P47">
            <v>19.37820177</v>
          </cell>
          <cell r="Q47">
            <v>2.0700628900000027</v>
          </cell>
          <cell r="R47">
            <v>0</v>
          </cell>
          <cell r="S47">
            <v>0</v>
          </cell>
          <cell r="T47">
            <v>23.451749810000003</v>
          </cell>
          <cell r="U47">
            <v>4.0735480400000021</v>
          </cell>
          <cell r="V47">
            <v>0</v>
          </cell>
          <cell r="W47">
            <v>0</v>
          </cell>
          <cell r="X47">
            <v>21.460605909999998</v>
          </cell>
          <cell r="Y47">
            <v>-1.9911439000000044</v>
          </cell>
          <cell r="Z47">
            <v>0</v>
          </cell>
          <cell r="AA47">
            <v>0</v>
          </cell>
          <cell r="AB47">
            <v>20.492613799999997</v>
          </cell>
          <cell r="AC47">
            <v>-0.96799211000000085</v>
          </cell>
          <cell r="AD47">
            <v>0</v>
          </cell>
          <cell r="AE47">
            <v>0</v>
          </cell>
          <cell r="AF47">
            <v>23.086962670000002</v>
          </cell>
          <cell r="AG47">
            <v>2.5943488700000046</v>
          </cell>
          <cell r="AH47">
            <v>0</v>
          </cell>
          <cell r="AI47">
            <v>0</v>
          </cell>
          <cell r="AJ47">
            <v>30.582974869999997</v>
          </cell>
          <cell r="AK47">
            <v>7.4960121999999956</v>
          </cell>
          <cell r="AL47">
            <v>0</v>
          </cell>
          <cell r="AM47">
            <v>0</v>
          </cell>
          <cell r="AN47">
            <v>42.556733869999995</v>
          </cell>
          <cell r="AO47">
            <v>11.973758999999998</v>
          </cell>
          <cell r="AP47">
            <v>0</v>
          </cell>
          <cell r="AQ47">
            <v>0</v>
          </cell>
          <cell r="AR47">
            <v>43.848379569999999</v>
          </cell>
          <cell r="AS47">
            <v>1.2916457000000037</v>
          </cell>
          <cell r="AT47">
            <v>0</v>
          </cell>
          <cell r="AU47">
            <v>0</v>
          </cell>
          <cell r="AV47">
            <v>64.147220989999994</v>
          </cell>
          <cell r="AW47">
            <v>20.298841419999995</v>
          </cell>
          <cell r="AX47">
            <v>0</v>
          </cell>
          <cell r="AY47">
            <v>0</v>
          </cell>
          <cell r="AZ47">
            <v>51.224418660000005</v>
          </cell>
          <cell r="BA47">
            <v>-12.922802329999989</v>
          </cell>
          <cell r="BB47">
            <v>0</v>
          </cell>
          <cell r="BC47">
            <v>0</v>
          </cell>
          <cell r="BD47">
            <v>25.045185000000004</v>
          </cell>
          <cell r="BE47">
            <v>-26.179233660000001</v>
          </cell>
          <cell r="BF47">
            <v>0</v>
          </cell>
          <cell r="BG47">
            <v>0</v>
          </cell>
          <cell r="BH47">
            <v>25.922283959999998</v>
          </cell>
          <cell r="BI47">
            <v>0.87709895999999432</v>
          </cell>
          <cell r="BJ47">
            <v>19.561459579999998</v>
          </cell>
          <cell r="BK47">
            <v>19.561459579999998</v>
          </cell>
          <cell r="BL47">
            <v>19.436589779999998</v>
          </cell>
          <cell r="BM47">
            <v>-6.4856941799999994</v>
          </cell>
          <cell r="BN47">
            <v>19.561459579999998</v>
          </cell>
          <cell r="BO47">
            <v>0</v>
          </cell>
          <cell r="BP47">
            <v>20.07438831</v>
          </cell>
          <cell r="BQ47">
            <v>0.63779853000000131</v>
          </cell>
          <cell r="BR47">
            <v>19.561459579999998</v>
          </cell>
          <cell r="BS47">
            <v>0</v>
          </cell>
          <cell r="BT47">
            <v>16.265825789999997</v>
          </cell>
          <cell r="BU47">
            <v>-3.8085625200000024</v>
          </cell>
          <cell r="BV47">
            <v>19.561459579999998</v>
          </cell>
          <cell r="BW47">
            <v>0</v>
          </cell>
          <cell r="BX47">
            <v>13.751292749999999</v>
          </cell>
          <cell r="BY47">
            <v>-2.5145330399999981</v>
          </cell>
          <cell r="BZ47">
            <v>19.561459579999998</v>
          </cell>
          <cell r="CA47">
            <v>0</v>
          </cell>
          <cell r="CB47">
            <v>22.96577684</v>
          </cell>
          <cell r="CC47">
            <v>9.2144840900000009</v>
          </cell>
          <cell r="CD47">
            <v>19.561459579999998</v>
          </cell>
          <cell r="CE47">
            <v>0</v>
          </cell>
          <cell r="CF47">
            <v>36.002237600000001</v>
          </cell>
          <cell r="CG47">
            <v>13.036460760000001</v>
          </cell>
          <cell r="CH47">
            <v>19.561459579999998</v>
          </cell>
          <cell r="CI47">
            <v>0</v>
          </cell>
          <cell r="CJ47">
            <v>48.78905443</v>
          </cell>
          <cell r="CK47">
            <v>12.786816829999999</v>
          </cell>
          <cell r="CL47">
            <v>19.561459579999998</v>
          </cell>
          <cell r="CM47">
            <v>0</v>
          </cell>
          <cell r="CN47">
            <v>53.934257580000008</v>
          </cell>
          <cell r="CO47">
            <v>5.1452031500000075</v>
          </cell>
          <cell r="CP47">
            <v>19.561459579999998</v>
          </cell>
          <cell r="CQ47">
            <v>0</v>
          </cell>
          <cell r="CR47">
            <v>71.969444549999992</v>
          </cell>
          <cell r="CS47">
            <v>18.035186969999984</v>
          </cell>
          <cell r="CT47">
            <v>19.561459579999998</v>
          </cell>
          <cell r="CU47">
            <v>0</v>
          </cell>
          <cell r="CV47">
            <v>71.54614423000001</v>
          </cell>
          <cell r="CW47">
            <v>-0.42330031999998141</v>
          </cell>
          <cell r="CX47">
            <v>19.561459579999998</v>
          </cell>
          <cell r="CY47">
            <v>0</v>
          </cell>
          <cell r="CZ47">
            <v>47.560695770000002</v>
          </cell>
          <cell r="DA47">
            <v>-23.985448460000008</v>
          </cell>
          <cell r="DB47">
            <v>19.561459579999998</v>
          </cell>
          <cell r="DC47">
            <v>0</v>
          </cell>
          <cell r="DD47">
            <v>0</v>
          </cell>
          <cell r="DE47">
            <v>-47.560695770000002</v>
          </cell>
          <cell r="DF47">
            <v>19.561459579999998</v>
          </cell>
          <cell r="DG47">
            <v>0</v>
          </cell>
        </row>
        <row r="48">
          <cell r="B48">
            <v>48</v>
          </cell>
          <cell r="C48" t="str">
            <v>Provisões</v>
          </cell>
          <cell r="D48">
            <v>976</v>
          </cell>
          <cell r="G48">
            <v>976</v>
          </cell>
          <cell r="L48">
            <v>11.876347769999999</v>
          </cell>
          <cell r="M48">
            <v>0</v>
          </cell>
          <cell r="N48">
            <v>0</v>
          </cell>
          <cell r="O48">
            <v>0</v>
          </cell>
          <cell r="P48">
            <v>11.871376190000001</v>
          </cell>
          <cell r="Q48">
            <v>-4.971579999997644E-3</v>
          </cell>
          <cell r="R48">
            <v>0</v>
          </cell>
          <cell r="S48">
            <v>0</v>
          </cell>
          <cell r="T48">
            <v>11.864973080000002</v>
          </cell>
          <cell r="U48">
            <v>-6.403109999999046E-3</v>
          </cell>
          <cell r="V48">
            <v>0</v>
          </cell>
          <cell r="W48">
            <v>0</v>
          </cell>
          <cell r="X48">
            <v>11.369351780000001</v>
          </cell>
          <cell r="Y48">
            <v>-0.4956213000000016</v>
          </cell>
          <cell r="Z48">
            <v>0</v>
          </cell>
          <cell r="AA48">
            <v>0</v>
          </cell>
          <cell r="AB48">
            <v>10.063571660000001</v>
          </cell>
          <cell r="AC48">
            <v>-1.3057801199999997</v>
          </cell>
          <cell r="AD48">
            <v>0</v>
          </cell>
          <cell r="AE48">
            <v>0</v>
          </cell>
          <cell r="AF48">
            <v>9.0435881800000004</v>
          </cell>
          <cell r="AG48">
            <v>-1.0199834800000005</v>
          </cell>
          <cell r="AH48">
            <v>0</v>
          </cell>
          <cell r="AI48">
            <v>0</v>
          </cell>
          <cell r="AJ48">
            <v>8.5658216099999986</v>
          </cell>
          <cell r="AK48">
            <v>-0.47776657000000178</v>
          </cell>
          <cell r="AL48">
            <v>0</v>
          </cell>
          <cell r="AM48">
            <v>0</v>
          </cell>
          <cell r="AN48">
            <v>8.21020766</v>
          </cell>
          <cell r="AO48">
            <v>-0.35561394999999862</v>
          </cell>
          <cell r="AP48">
            <v>0</v>
          </cell>
          <cell r="AQ48">
            <v>0</v>
          </cell>
          <cell r="AR48">
            <v>8.6901631600000009</v>
          </cell>
          <cell r="AS48">
            <v>0.47995550000000087</v>
          </cell>
          <cell r="AT48">
            <v>0</v>
          </cell>
          <cell r="AU48">
            <v>0</v>
          </cell>
          <cell r="AV48">
            <v>9.5172951500000007</v>
          </cell>
          <cell r="AW48">
            <v>0.82713198999999982</v>
          </cell>
          <cell r="AX48">
            <v>0</v>
          </cell>
          <cell r="AY48">
            <v>0</v>
          </cell>
          <cell r="AZ48">
            <v>10.721717809999999</v>
          </cell>
          <cell r="BA48">
            <v>1.2044226599999988</v>
          </cell>
          <cell r="BB48">
            <v>0</v>
          </cell>
          <cell r="BC48">
            <v>0</v>
          </cell>
          <cell r="BD48">
            <v>11.372916330000001</v>
          </cell>
          <cell r="BE48">
            <v>0.65119852000000122</v>
          </cell>
          <cell r="BF48">
            <v>0</v>
          </cell>
          <cell r="BG48">
            <v>0</v>
          </cell>
          <cell r="BH48">
            <v>9.1143173199999996</v>
          </cell>
          <cell r="BI48">
            <v>-2.2585990100000011</v>
          </cell>
          <cell r="BJ48">
            <v>0</v>
          </cell>
          <cell r="BK48">
            <v>0</v>
          </cell>
          <cell r="BL48">
            <v>8.4951016299999988</v>
          </cell>
          <cell r="BM48">
            <v>-0.61921569000000076</v>
          </cell>
          <cell r="BN48">
            <v>0</v>
          </cell>
          <cell r="BO48">
            <v>0</v>
          </cell>
          <cell r="BP48">
            <v>8.2814016600000002</v>
          </cell>
          <cell r="BQ48">
            <v>-0.21369996999999863</v>
          </cell>
          <cell r="BR48">
            <v>0</v>
          </cell>
          <cell r="BS48">
            <v>0</v>
          </cell>
          <cell r="BT48">
            <v>8.5378766800000001</v>
          </cell>
          <cell r="BU48">
            <v>0.25647501999999989</v>
          </cell>
          <cell r="BV48">
            <v>0</v>
          </cell>
          <cell r="BW48">
            <v>0</v>
          </cell>
          <cell r="BX48">
            <v>8.5177999599999996</v>
          </cell>
          <cell r="BY48">
            <v>-2.0076720000000492E-2</v>
          </cell>
          <cell r="BZ48">
            <v>0</v>
          </cell>
          <cell r="CA48">
            <v>0</v>
          </cell>
          <cell r="CB48">
            <v>8.466296980000001</v>
          </cell>
          <cell r="CC48">
            <v>-5.1502979999998644E-2</v>
          </cell>
          <cell r="CD48">
            <v>0</v>
          </cell>
          <cell r="CE48">
            <v>0</v>
          </cell>
          <cell r="CF48">
            <v>8.5714864599999991</v>
          </cell>
          <cell r="CG48">
            <v>0.10518947999999817</v>
          </cell>
          <cell r="CH48">
            <v>0</v>
          </cell>
          <cell r="CI48">
            <v>0</v>
          </cell>
          <cell r="CJ48">
            <v>8.7559236600000006</v>
          </cell>
          <cell r="CK48">
            <v>0.18443720000000141</v>
          </cell>
          <cell r="CL48">
            <v>0</v>
          </cell>
          <cell r="CM48">
            <v>0</v>
          </cell>
          <cell r="CN48">
            <v>9.3857296299999984</v>
          </cell>
          <cell r="CO48">
            <v>0.62980596999999783</v>
          </cell>
          <cell r="CP48">
            <v>0</v>
          </cell>
          <cell r="CQ48">
            <v>0</v>
          </cell>
          <cell r="CR48">
            <v>9.1657349600000018</v>
          </cell>
          <cell r="CS48">
            <v>-0.21999466999999662</v>
          </cell>
          <cell r="CT48">
            <v>0</v>
          </cell>
          <cell r="CU48">
            <v>0</v>
          </cell>
          <cell r="CV48">
            <v>10.671125989999998</v>
          </cell>
          <cell r="CW48">
            <v>1.5053910299999966</v>
          </cell>
          <cell r="CX48">
            <v>0</v>
          </cell>
          <cell r="CY48">
            <v>0</v>
          </cell>
          <cell r="CZ48">
            <v>13.17365156</v>
          </cell>
          <cell r="DA48">
            <v>2.5025255700000013</v>
          </cell>
          <cell r="DB48">
            <v>0</v>
          </cell>
          <cell r="DC48">
            <v>0</v>
          </cell>
          <cell r="DD48">
            <v>0</v>
          </cell>
          <cell r="DE48">
            <v>-13.17365156</v>
          </cell>
          <cell r="DF48">
            <v>0</v>
          </cell>
          <cell r="DG48">
            <v>0</v>
          </cell>
        </row>
        <row r="49">
          <cell r="B49">
            <v>49</v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 t="str">
            <v/>
          </cell>
          <cell r="AE49" t="str">
            <v/>
          </cell>
          <cell r="AF49" t="str">
            <v/>
          </cell>
          <cell r="AG49" t="str">
            <v/>
          </cell>
          <cell r="AH49" t="str">
            <v/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/>
          </cell>
          <cell r="AO49" t="str">
            <v/>
          </cell>
          <cell r="AP49" t="str">
            <v/>
          </cell>
          <cell r="AQ49" t="str">
            <v/>
          </cell>
          <cell r="AR49" t="str">
            <v/>
          </cell>
          <cell r="AS49" t="str">
            <v/>
          </cell>
          <cell r="AT49" t="str">
            <v/>
          </cell>
          <cell r="AU49" t="str">
            <v/>
          </cell>
          <cell r="AV49" t="str">
            <v/>
          </cell>
          <cell r="AW49" t="str">
            <v/>
          </cell>
          <cell r="AX49" t="str">
            <v/>
          </cell>
          <cell r="AY49" t="str">
            <v/>
          </cell>
          <cell r="AZ49" t="str">
            <v/>
          </cell>
          <cell r="BA49" t="str">
            <v/>
          </cell>
          <cell r="BB49" t="str">
            <v/>
          </cell>
          <cell r="BC49" t="str">
            <v/>
          </cell>
          <cell r="BD49" t="str">
            <v/>
          </cell>
          <cell r="BE49" t="str">
            <v/>
          </cell>
          <cell r="BF49" t="str">
            <v/>
          </cell>
          <cell r="BG49" t="str">
            <v/>
          </cell>
          <cell r="BH49" t="str">
            <v/>
          </cell>
          <cell r="BI49" t="str">
            <v/>
          </cell>
          <cell r="BJ49" t="str">
            <v/>
          </cell>
          <cell r="BK49" t="str">
            <v/>
          </cell>
          <cell r="BL49" t="str">
            <v/>
          </cell>
          <cell r="BM49" t="str">
            <v/>
          </cell>
          <cell r="BN49" t="str">
            <v/>
          </cell>
          <cell r="BO49" t="str">
            <v/>
          </cell>
          <cell r="BP49" t="str">
            <v/>
          </cell>
          <cell r="BQ49" t="str">
            <v/>
          </cell>
          <cell r="BR49" t="str">
            <v/>
          </cell>
          <cell r="BS49" t="str">
            <v/>
          </cell>
          <cell r="BT49" t="str">
            <v/>
          </cell>
          <cell r="BU49" t="str">
            <v/>
          </cell>
          <cell r="BV49" t="str">
            <v/>
          </cell>
          <cell r="BW49" t="str">
            <v/>
          </cell>
          <cell r="BX49" t="str">
            <v/>
          </cell>
          <cell r="BY49" t="str">
            <v/>
          </cell>
          <cell r="BZ49" t="str">
            <v/>
          </cell>
          <cell r="CA49" t="str">
            <v/>
          </cell>
          <cell r="CB49" t="str">
            <v/>
          </cell>
          <cell r="CC49" t="str">
            <v/>
          </cell>
          <cell r="CD49" t="str">
            <v/>
          </cell>
          <cell r="CE49" t="str">
            <v/>
          </cell>
          <cell r="CF49" t="str">
            <v/>
          </cell>
          <cell r="CG49" t="str">
            <v/>
          </cell>
          <cell r="CH49" t="str">
            <v/>
          </cell>
          <cell r="CI49" t="str">
            <v/>
          </cell>
          <cell r="CJ49" t="str">
            <v/>
          </cell>
          <cell r="CK49" t="str">
            <v/>
          </cell>
          <cell r="CL49" t="str">
            <v/>
          </cell>
          <cell r="CM49" t="str">
            <v/>
          </cell>
          <cell r="CN49" t="str">
            <v/>
          </cell>
          <cell r="CO49" t="str">
            <v/>
          </cell>
          <cell r="CP49" t="str">
            <v/>
          </cell>
          <cell r="CQ49" t="str">
            <v/>
          </cell>
          <cell r="CR49" t="str">
            <v/>
          </cell>
          <cell r="CS49" t="str">
            <v/>
          </cell>
          <cell r="CT49" t="str">
            <v/>
          </cell>
          <cell r="CU49" t="str">
            <v/>
          </cell>
          <cell r="CV49" t="str">
            <v/>
          </cell>
          <cell r="CW49" t="str">
            <v/>
          </cell>
          <cell r="CX49" t="str">
            <v/>
          </cell>
          <cell r="CY49" t="str">
            <v/>
          </cell>
          <cell r="CZ49" t="str">
            <v/>
          </cell>
          <cell r="DA49" t="str">
            <v/>
          </cell>
          <cell r="DB49" t="str">
            <v/>
          </cell>
          <cell r="DC49" t="str">
            <v/>
          </cell>
          <cell r="DD49" t="str">
            <v/>
          </cell>
          <cell r="DE49" t="str">
            <v/>
          </cell>
          <cell r="DF49" t="str">
            <v/>
          </cell>
          <cell r="DG49" t="str">
            <v/>
          </cell>
        </row>
        <row r="50">
          <cell r="B50">
            <v>50</v>
          </cell>
          <cell r="C50" t="str">
            <v>Exigível a longo prazo</v>
          </cell>
          <cell r="D50">
            <v>1051</v>
          </cell>
          <cell r="G50">
            <v>1051</v>
          </cell>
          <cell r="L50">
            <v>22.657596939999998</v>
          </cell>
          <cell r="M50">
            <v>0</v>
          </cell>
          <cell r="N50">
            <v>0</v>
          </cell>
          <cell r="O50">
            <v>0</v>
          </cell>
          <cell r="P50">
            <v>22.85848957</v>
          </cell>
          <cell r="Q50">
            <v>0.20089263000000201</v>
          </cell>
          <cell r="R50">
            <v>0</v>
          </cell>
          <cell r="S50">
            <v>0</v>
          </cell>
          <cell r="T50">
            <v>22.982566899999998</v>
          </cell>
          <cell r="U50">
            <v>0.12407732999999865</v>
          </cell>
          <cell r="V50">
            <v>0</v>
          </cell>
          <cell r="W50">
            <v>0</v>
          </cell>
          <cell r="X50">
            <v>23.441951029999998</v>
          </cell>
          <cell r="Y50">
            <v>0.45938413000000011</v>
          </cell>
          <cell r="Z50">
            <v>0</v>
          </cell>
          <cell r="AA50">
            <v>0</v>
          </cell>
          <cell r="AB50">
            <v>23.89818086</v>
          </cell>
          <cell r="AC50">
            <v>0.45622983000000161</v>
          </cell>
          <cell r="AD50">
            <v>0</v>
          </cell>
          <cell r="AE50">
            <v>0</v>
          </cell>
          <cell r="AF50">
            <v>24.228138010000002</v>
          </cell>
          <cell r="AG50">
            <v>0.32995715000000203</v>
          </cell>
          <cell r="AH50">
            <v>0</v>
          </cell>
          <cell r="AI50">
            <v>0</v>
          </cell>
          <cell r="AJ50">
            <v>24.548996819999999</v>
          </cell>
          <cell r="AK50">
            <v>0.32085880999999716</v>
          </cell>
          <cell r="AL50">
            <v>0</v>
          </cell>
          <cell r="AM50">
            <v>0</v>
          </cell>
          <cell r="AN50">
            <v>24.825248780000003</v>
          </cell>
          <cell r="AO50">
            <v>0.27625196000000329</v>
          </cell>
          <cell r="AP50">
            <v>0</v>
          </cell>
          <cell r="AQ50">
            <v>0</v>
          </cell>
          <cell r="AR50">
            <v>25.169839360000001</v>
          </cell>
          <cell r="AS50">
            <v>0.34459057999999843</v>
          </cell>
          <cell r="AT50">
            <v>0</v>
          </cell>
          <cell r="AU50">
            <v>0</v>
          </cell>
          <cell r="AV50">
            <v>25.542389449999998</v>
          </cell>
          <cell r="AW50">
            <v>0.37255008999999717</v>
          </cell>
          <cell r="AX50">
            <v>0</v>
          </cell>
          <cell r="AY50">
            <v>0</v>
          </cell>
          <cell r="AZ50">
            <v>26.043414139999999</v>
          </cell>
          <cell r="BA50">
            <v>0.50102469000000127</v>
          </cell>
          <cell r="BB50">
            <v>0</v>
          </cell>
          <cell r="BC50">
            <v>0</v>
          </cell>
          <cell r="BD50">
            <v>24.204515790000002</v>
          </cell>
          <cell r="BE50">
            <v>-1.8388983499999974</v>
          </cell>
          <cell r="BF50">
            <v>0</v>
          </cell>
          <cell r="BG50">
            <v>0</v>
          </cell>
          <cell r="BH50">
            <v>38.958978350000002</v>
          </cell>
          <cell r="BI50">
            <v>14.75446256</v>
          </cell>
          <cell r="BJ50">
            <v>35.714252299999998</v>
          </cell>
          <cell r="BK50">
            <v>35.714252299999998</v>
          </cell>
          <cell r="BL50">
            <v>39.246956730000001</v>
          </cell>
          <cell r="BM50">
            <v>0.28797837999999842</v>
          </cell>
          <cell r="BN50">
            <v>35.879911980000003</v>
          </cell>
          <cell r="BO50">
            <v>0.165659680000003</v>
          </cell>
          <cell r="BP50">
            <v>38.9948348</v>
          </cell>
          <cell r="BQ50">
            <v>-0.25212193000000127</v>
          </cell>
          <cell r="BR50">
            <v>36.006539690000004</v>
          </cell>
          <cell r="BS50">
            <v>0.12662771000000006</v>
          </cell>
          <cell r="BT50">
            <v>39.508462480000006</v>
          </cell>
          <cell r="BU50">
            <v>0.51362768000000614</v>
          </cell>
          <cell r="BV50">
            <v>36.125992420000003</v>
          </cell>
          <cell r="BW50">
            <v>0.11945273000000001</v>
          </cell>
          <cell r="BX50">
            <v>40.122628409999997</v>
          </cell>
          <cell r="BY50">
            <v>0.61416592999999153</v>
          </cell>
          <cell r="BZ50">
            <v>36.006106430000003</v>
          </cell>
          <cell r="CA50">
            <v>-0.11988598999999941</v>
          </cell>
          <cell r="CB50">
            <v>39.01533396</v>
          </cell>
          <cell r="CC50">
            <v>-1.1072944499999977</v>
          </cell>
          <cell r="CD50">
            <v>35.032431550000005</v>
          </cell>
          <cell r="CE50">
            <v>-0.97367488000000013</v>
          </cell>
          <cell r="CF50">
            <v>39.251111600000002</v>
          </cell>
          <cell r="CG50">
            <v>0.23577764000000201</v>
          </cell>
          <cell r="CH50">
            <v>35.202886370000009</v>
          </cell>
          <cell r="CI50">
            <v>0.17045481999999987</v>
          </cell>
          <cell r="CJ50">
            <v>39.380171799999999</v>
          </cell>
          <cell r="CK50">
            <v>0.12906019999999785</v>
          </cell>
          <cell r="CL50">
            <v>35.500947390000007</v>
          </cell>
          <cell r="CM50">
            <v>0.29806101999999851</v>
          </cell>
          <cell r="CN50">
            <v>30.444815990000002</v>
          </cell>
          <cell r="CO50">
            <v>-8.9353558099999972</v>
          </cell>
          <cell r="CP50">
            <v>35.710541320000011</v>
          </cell>
          <cell r="CQ50">
            <v>0.2095939300000024</v>
          </cell>
          <cell r="CR50">
            <v>28.164089310000001</v>
          </cell>
          <cell r="CS50">
            <v>-2.2807266800000008</v>
          </cell>
          <cell r="CT50">
            <v>35.379527820000007</v>
          </cell>
          <cell r="CU50">
            <v>-0.33101350000000107</v>
          </cell>
          <cell r="CV50">
            <v>27.119094409999995</v>
          </cell>
          <cell r="CW50">
            <v>-1.0449949000000061</v>
          </cell>
          <cell r="CX50">
            <v>35.662667110000008</v>
          </cell>
          <cell r="CY50">
            <v>0.28313929000000176</v>
          </cell>
          <cell r="CZ50">
            <v>9.9922389900000006</v>
          </cell>
          <cell r="DA50">
            <v>-17.126855419999995</v>
          </cell>
          <cell r="DB50">
            <v>35.959983430000008</v>
          </cell>
          <cell r="DC50">
            <v>0.29731631999999925</v>
          </cell>
          <cell r="DD50">
            <v>0</v>
          </cell>
          <cell r="DE50">
            <v>-9.9922389900000006</v>
          </cell>
          <cell r="DF50">
            <v>36.127703750000009</v>
          </cell>
          <cell r="DG50">
            <v>0.16772031999999928</v>
          </cell>
        </row>
        <row r="51">
          <cell r="B51">
            <v>51</v>
          </cell>
          <cell r="C51" t="str">
            <v>Empréstimos e financiamentos</v>
          </cell>
          <cell r="D51">
            <v>1000</v>
          </cell>
          <cell r="G51">
            <v>1000</v>
          </cell>
          <cell r="L51">
            <v>0.21767471000000002</v>
          </cell>
          <cell r="M51">
            <v>0</v>
          </cell>
          <cell r="N51">
            <v>0</v>
          </cell>
          <cell r="O51">
            <v>0</v>
          </cell>
          <cell r="P51">
            <v>0.19406950000000001</v>
          </cell>
          <cell r="Q51">
            <v>-2.3605210000000015E-2</v>
          </cell>
          <cell r="R51">
            <v>0</v>
          </cell>
          <cell r="S51">
            <v>0</v>
          </cell>
          <cell r="T51">
            <v>0.17026996999999996</v>
          </cell>
          <cell r="U51">
            <v>-2.3799530000000041E-2</v>
          </cell>
          <cell r="V51">
            <v>0</v>
          </cell>
          <cell r="W51">
            <v>0</v>
          </cell>
          <cell r="X51">
            <v>0.15743451</v>
          </cell>
          <cell r="Y51">
            <v>-1.2835459999999965E-2</v>
          </cell>
          <cell r="Z51">
            <v>0</v>
          </cell>
          <cell r="AA51">
            <v>0</v>
          </cell>
          <cell r="AB51">
            <v>0.12234007000000001</v>
          </cell>
          <cell r="AC51">
            <v>-3.5094439999999991E-2</v>
          </cell>
          <cell r="AD51">
            <v>0</v>
          </cell>
          <cell r="AE51">
            <v>0</v>
          </cell>
          <cell r="AF51">
            <v>9.8165729999999993E-2</v>
          </cell>
          <cell r="AG51">
            <v>-2.4174340000000016E-2</v>
          </cell>
          <cell r="AH51">
            <v>0</v>
          </cell>
          <cell r="AI51">
            <v>0</v>
          </cell>
          <cell r="AJ51">
            <v>7.3837790000000014E-2</v>
          </cell>
          <cell r="AK51">
            <v>-2.4327939999999978E-2</v>
          </cell>
          <cell r="AL51">
            <v>0</v>
          </cell>
          <cell r="AM51">
            <v>0</v>
          </cell>
          <cell r="AN51">
            <v>4.9372829999999999E-2</v>
          </cell>
          <cell r="AO51">
            <v>-2.4464960000000015E-2</v>
          </cell>
          <cell r="AP51">
            <v>0</v>
          </cell>
          <cell r="AQ51">
            <v>0</v>
          </cell>
          <cell r="AR51">
            <v>2.4760419999999998E-2</v>
          </cell>
          <cell r="AS51">
            <v>-2.4612410000000001E-2</v>
          </cell>
          <cell r="AT51">
            <v>0</v>
          </cell>
          <cell r="AU51">
            <v>0</v>
          </cell>
          <cell r="AV51">
            <v>1.3343829999999999E-2</v>
          </cell>
          <cell r="AW51">
            <v>-1.1416589999999999E-2</v>
          </cell>
          <cell r="AX51">
            <v>0</v>
          </cell>
          <cell r="AY51">
            <v>0</v>
          </cell>
          <cell r="AZ51">
            <v>0</v>
          </cell>
          <cell r="BA51">
            <v>-1.3343829999999999E-2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7.2241763100000007</v>
          </cell>
          <cell r="BI51">
            <v>7.2241763100000007</v>
          </cell>
          <cell r="BJ51">
            <v>7.2241763099999998</v>
          </cell>
          <cell r="BK51">
            <v>7.2241763099999998</v>
          </cell>
          <cell r="BL51">
            <v>7.2241763100000007</v>
          </cell>
          <cell r="BM51">
            <v>0</v>
          </cell>
          <cell r="BN51">
            <v>7.0555252000000008</v>
          </cell>
          <cell r="BO51">
            <v>-0.16865110999999941</v>
          </cell>
          <cell r="BP51">
            <v>7.2241763100000007</v>
          </cell>
          <cell r="BQ51">
            <v>0</v>
          </cell>
          <cell r="BR51">
            <v>6.8868740900000009</v>
          </cell>
          <cell r="BS51">
            <v>-0.16865110999999999</v>
          </cell>
          <cell r="BT51">
            <v>7.1094504800000005</v>
          </cell>
          <cell r="BU51">
            <v>-0.11472583000000025</v>
          </cell>
          <cell r="BV51">
            <v>6.718222980000002</v>
          </cell>
          <cell r="BW51">
            <v>-0.16865110999999941</v>
          </cell>
          <cell r="BX51">
            <v>6.9903905000000002</v>
          </cell>
          <cell r="BY51">
            <v>-0.11905998000000029</v>
          </cell>
          <cell r="BZ51">
            <v>6.1880718700000017</v>
          </cell>
          <cell r="CA51">
            <v>-0.53015111000000004</v>
          </cell>
          <cell r="CB51">
            <v>5.4069773100000003</v>
          </cell>
          <cell r="CC51">
            <v>-1.5834131899999999</v>
          </cell>
          <cell r="CD51">
            <v>4.9111207600000011</v>
          </cell>
          <cell r="CE51">
            <v>-1.2769511100000002</v>
          </cell>
          <cell r="CF51">
            <v>5.2012299500000001</v>
          </cell>
          <cell r="CG51">
            <v>-0.20574736000000016</v>
          </cell>
          <cell r="CH51">
            <v>4.7424696500000021</v>
          </cell>
          <cell r="CI51">
            <v>-0.16865110999999941</v>
          </cell>
          <cell r="CJ51">
            <v>4.9969601799999994</v>
          </cell>
          <cell r="CK51">
            <v>-0.20426977000000068</v>
          </cell>
          <cell r="CL51">
            <v>4.5738185400000022</v>
          </cell>
          <cell r="CM51">
            <v>-0.16865110999999999</v>
          </cell>
          <cell r="CN51">
            <v>4.7950487599999994</v>
          </cell>
          <cell r="CO51">
            <v>-0.20191142000000006</v>
          </cell>
          <cell r="CP51">
            <v>4.4051674300000023</v>
          </cell>
          <cell r="CQ51">
            <v>-0.16865110999999999</v>
          </cell>
          <cell r="CR51">
            <v>4.5920230399999999</v>
          </cell>
          <cell r="CS51">
            <v>-0.20302571999999941</v>
          </cell>
          <cell r="CT51">
            <v>3.6085163200000023</v>
          </cell>
          <cell r="CU51">
            <v>-0.79665111</v>
          </cell>
          <cell r="CV51">
            <v>3.7572399699999997</v>
          </cell>
          <cell r="CW51">
            <v>-0.83478307000000029</v>
          </cell>
          <cell r="CX51">
            <v>3.4398652100000024</v>
          </cell>
          <cell r="CY51">
            <v>-0.16865110999999999</v>
          </cell>
          <cell r="CZ51">
            <v>3.55560637</v>
          </cell>
          <cell r="DA51">
            <v>-0.20163359999999964</v>
          </cell>
          <cell r="DB51">
            <v>3.2712141000000026</v>
          </cell>
          <cell r="DC51">
            <v>-0.16865110999999999</v>
          </cell>
          <cell r="DD51">
            <v>0</v>
          </cell>
          <cell r="DE51">
            <v>-3.55560637</v>
          </cell>
          <cell r="DF51">
            <v>3.1025629900000027</v>
          </cell>
          <cell r="DG51">
            <v>-0.16865110999999999</v>
          </cell>
        </row>
        <row r="52">
          <cell r="B52">
            <v>52</v>
          </cell>
          <cell r="C52" t="str">
            <v>Contas a pagar</v>
          </cell>
          <cell r="D52">
            <v>1012</v>
          </cell>
          <cell r="G52">
            <v>1012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2.5000000000000001E-3</v>
          </cell>
          <cell r="Q52">
            <v>2.5000000000000001E-3</v>
          </cell>
          <cell r="R52">
            <v>0</v>
          </cell>
          <cell r="S52">
            <v>0</v>
          </cell>
          <cell r="T52">
            <v>2.5000000000000001E-3</v>
          </cell>
          <cell r="U52">
            <v>0</v>
          </cell>
          <cell r="V52">
            <v>0</v>
          </cell>
          <cell r="W52">
            <v>0</v>
          </cell>
          <cell r="X52">
            <v>2.5000000000000001E-3</v>
          </cell>
          <cell r="Y52">
            <v>0</v>
          </cell>
          <cell r="Z52">
            <v>0</v>
          </cell>
          <cell r="AA52">
            <v>0</v>
          </cell>
          <cell r="AB52">
            <v>2.5000000000000001E-3</v>
          </cell>
          <cell r="AC52">
            <v>0</v>
          </cell>
          <cell r="AD52">
            <v>0</v>
          </cell>
          <cell r="AE52">
            <v>0</v>
          </cell>
          <cell r="AF52">
            <v>2.5000000000000001E-3</v>
          </cell>
          <cell r="AG52">
            <v>0</v>
          </cell>
          <cell r="AH52">
            <v>0</v>
          </cell>
          <cell r="AI52">
            <v>0</v>
          </cell>
          <cell r="AJ52">
            <v>2.5000000000000001E-3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-2.5000000000000001E-3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</row>
        <row r="53">
          <cell r="B53">
            <v>53</v>
          </cell>
          <cell r="C53" t="str">
            <v>Outras obrigações</v>
          </cell>
          <cell r="D53">
            <v>1017</v>
          </cell>
          <cell r="E53">
            <v>1037</v>
          </cell>
          <cell r="G53">
            <v>1017</v>
          </cell>
          <cell r="H53">
            <v>1037</v>
          </cell>
          <cell r="L53">
            <v>0.94632962000000009</v>
          </cell>
          <cell r="M53">
            <v>0</v>
          </cell>
          <cell r="N53">
            <v>0</v>
          </cell>
          <cell r="O53">
            <v>0</v>
          </cell>
          <cell r="P53">
            <v>0.94632962000000009</v>
          </cell>
          <cell r="Q53">
            <v>0</v>
          </cell>
          <cell r="R53">
            <v>0</v>
          </cell>
          <cell r="S53">
            <v>0</v>
          </cell>
          <cell r="T53">
            <v>0.94632962000000009</v>
          </cell>
          <cell r="U53">
            <v>0</v>
          </cell>
          <cell r="V53">
            <v>0</v>
          </cell>
          <cell r="W53">
            <v>0</v>
          </cell>
          <cell r="X53">
            <v>0.94632962000000009</v>
          </cell>
          <cell r="Y53">
            <v>0</v>
          </cell>
          <cell r="Z53">
            <v>0</v>
          </cell>
          <cell r="AA53">
            <v>0</v>
          </cell>
          <cell r="AB53">
            <v>0.94632962000000009</v>
          </cell>
          <cell r="AC53">
            <v>0</v>
          </cell>
          <cell r="AD53">
            <v>0</v>
          </cell>
          <cell r="AE53">
            <v>0</v>
          </cell>
          <cell r="AF53">
            <v>0.94632962000000009</v>
          </cell>
          <cell r="AG53">
            <v>0</v>
          </cell>
          <cell r="AH53">
            <v>0</v>
          </cell>
          <cell r="AI53">
            <v>0</v>
          </cell>
          <cell r="AJ53">
            <v>0.94632962000000009</v>
          </cell>
          <cell r="AK53">
            <v>0</v>
          </cell>
          <cell r="AL53">
            <v>0</v>
          </cell>
          <cell r="AM53">
            <v>0</v>
          </cell>
          <cell r="AN53">
            <v>0.94632962000000009</v>
          </cell>
          <cell r="AO53">
            <v>0</v>
          </cell>
          <cell r="AP53">
            <v>0</v>
          </cell>
          <cell r="AQ53">
            <v>0</v>
          </cell>
          <cell r="AR53">
            <v>0.94632962000000009</v>
          </cell>
          <cell r="AS53">
            <v>0</v>
          </cell>
          <cell r="AT53">
            <v>0</v>
          </cell>
          <cell r="AU53">
            <v>0</v>
          </cell>
          <cell r="AV53">
            <v>0.94632962000000009</v>
          </cell>
          <cell r="AW53">
            <v>0</v>
          </cell>
          <cell r="AX53">
            <v>0</v>
          </cell>
          <cell r="AY53">
            <v>0</v>
          </cell>
          <cell r="AZ53">
            <v>0.94632962000000009</v>
          </cell>
          <cell r="BA53">
            <v>0</v>
          </cell>
          <cell r="BB53">
            <v>0</v>
          </cell>
          <cell r="BC53">
            <v>0</v>
          </cell>
          <cell r="BD53">
            <v>-1.4694896399999999</v>
          </cell>
          <cell r="BE53">
            <v>-2.4158192600000001</v>
          </cell>
          <cell r="BF53">
            <v>0</v>
          </cell>
          <cell r="BG53">
            <v>0</v>
          </cell>
          <cell r="BH53">
            <v>3.2597325500000003</v>
          </cell>
          <cell r="BI53">
            <v>4.7292221899999998</v>
          </cell>
          <cell r="BJ53">
            <v>1.5006500000000001E-2</v>
          </cell>
          <cell r="BK53">
            <v>1.5006500000000001E-2</v>
          </cell>
          <cell r="BL53">
            <v>3.2292727800000001</v>
          </cell>
          <cell r="BM53">
            <v>-3.0459770000000219E-2</v>
          </cell>
          <cell r="BN53">
            <v>1.4546730000000001E-2</v>
          </cell>
          <cell r="BO53">
            <v>-4.5976999999999997E-4</v>
          </cell>
          <cell r="BP53">
            <v>2.7088689099999996</v>
          </cell>
          <cell r="BQ53">
            <v>-0.52040387000000043</v>
          </cell>
          <cell r="BR53">
            <v>1.4086960000000001E-2</v>
          </cell>
          <cell r="BS53">
            <v>-4.5976999999999997E-4</v>
          </cell>
          <cell r="BT53">
            <v>2.9547678199999998</v>
          </cell>
          <cell r="BU53">
            <v>0.24589891000000019</v>
          </cell>
          <cell r="BV53">
            <v>1.3627190000000003E-2</v>
          </cell>
          <cell r="BW53">
            <v>-4.5976999999999862E-4</v>
          </cell>
          <cell r="BX53">
            <v>3.3996867500000003</v>
          </cell>
          <cell r="BY53">
            <v>0.44491893000000049</v>
          </cell>
          <cell r="BZ53">
            <v>1.3167420000000003E-2</v>
          </cell>
          <cell r="CA53">
            <v>-4.5976999999999997E-4</v>
          </cell>
          <cell r="CB53">
            <v>3.3704413799999999</v>
          </cell>
          <cell r="CC53">
            <v>-2.9245370000000381E-2</v>
          </cell>
          <cell r="CD53">
            <v>1.2707650000000003E-2</v>
          </cell>
          <cell r="CE53">
            <v>-4.5976999999999997E-4</v>
          </cell>
          <cell r="CF53">
            <v>3.36576655</v>
          </cell>
          <cell r="CG53">
            <v>-4.6748299999999077E-3</v>
          </cell>
          <cell r="CH53">
            <v>1.2247880000000003E-2</v>
          </cell>
          <cell r="CI53">
            <v>-4.5976999999999997E-4</v>
          </cell>
          <cell r="CJ53">
            <v>3.2874261000000002</v>
          </cell>
          <cell r="CK53">
            <v>-7.8340449999999784E-2</v>
          </cell>
          <cell r="CL53">
            <v>1.1788110000000004E-2</v>
          </cell>
          <cell r="CM53">
            <v>-4.5976999999999862E-4</v>
          </cell>
          <cell r="CN53">
            <v>3.2869663199999999</v>
          </cell>
          <cell r="CO53">
            <v>-4.5978000000035379E-4</v>
          </cell>
          <cell r="CP53">
            <v>1.1328340000000004E-2</v>
          </cell>
          <cell r="CQ53">
            <v>-4.5976999999999997E-4</v>
          </cell>
          <cell r="CR53">
            <v>3.3136055999999998</v>
          </cell>
          <cell r="CS53">
            <v>2.6639279999999932E-2</v>
          </cell>
          <cell r="CT53">
            <v>1.0868570000000004E-2</v>
          </cell>
          <cell r="CU53">
            <v>-4.5976999999999997E-4</v>
          </cell>
          <cell r="CV53">
            <v>3.1116108199999997</v>
          </cell>
          <cell r="CW53">
            <v>-0.20199478000000015</v>
          </cell>
          <cell r="CX53">
            <v>1.0408800000000005E-2</v>
          </cell>
          <cell r="CY53">
            <v>-4.5976999999999997E-4</v>
          </cell>
          <cell r="CZ53">
            <v>2.5402721699999997</v>
          </cell>
          <cell r="DA53">
            <v>-0.57133864999999995</v>
          </cell>
          <cell r="DB53">
            <v>9.9490300000000063E-3</v>
          </cell>
          <cell r="DC53">
            <v>-4.5976999999999862E-4</v>
          </cell>
          <cell r="DD53">
            <v>0</v>
          </cell>
          <cell r="DE53">
            <v>-2.5402721699999997</v>
          </cell>
          <cell r="DF53">
            <v>9.4892600000000063E-3</v>
          </cell>
          <cell r="DG53">
            <v>-4.5976999999999997E-4</v>
          </cell>
        </row>
        <row r="54">
          <cell r="B54">
            <v>54</v>
          </cell>
          <cell r="C54" t="str">
            <v>Provisões p/ contingencies</v>
          </cell>
          <cell r="D54">
            <v>1050</v>
          </cell>
          <cell r="G54">
            <v>1050</v>
          </cell>
          <cell r="L54">
            <v>21.49359261</v>
          </cell>
          <cell r="M54">
            <v>0</v>
          </cell>
          <cell r="N54">
            <v>0</v>
          </cell>
          <cell r="O54">
            <v>0</v>
          </cell>
          <cell r="P54">
            <v>21.715590450000001</v>
          </cell>
          <cell r="Q54">
            <v>0.22199784000000022</v>
          </cell>
          <cell r="R54">
            <v>0</v>
          </cell>
          <cell r="S54">
            <v>0</v>
          </cell>
          <cell r="T54">
            <v>21.863467309999997</v>
          </cell>
          <cell r="U54">
            <v>0.14787685999999667</v>
          </cell>
          <cell r="V54">
            <v>0</v>
          </cell>
          <cell r="W54">
            <v>0</v>
          </cell>
          <cell r="X54">
            <v>22.335686899999999</v>
          </cell>
          <cell r="Y54">
            <v>0.47221959000000169</v>
          </cell>
          <cell r="Z54">
            <v>0</v>
          </cell>
          <cell r="AA54">
            <v>0</v>
          </cell>
          <cell r="AB54">
            <v>22.827011169999999</v>
          </cell>
          <cell r="AC54">
            <v>0.49132426999999979</v>
          </cell>
          <cell r="AD54">
            <v>0</v>
          </cell>
          <cell r="AE54">
            <v>0</v>
          </cell>
          <cell r="AF54">
            <v>23.181142659999999</v>
          </cell>
          <cell r="AG54">
            <v>0.35413149000000033</v>
          </cell>
          <cell r="AH54">
            <v>0</v>
          </cell>
          <cell r="AI54">
            <v>0</v>
          </cell>
          <cell r="AJ54">
            <v>23.526329409999999</v>
          </cell>
          <cell r="AK54">
            <v>0.34518674999999988</v>
          </cell>
          <cell r="AL54">
            <v>0</v>
          </cell>
          <cell r="AM54">
            <v>0</v>
          </cell>
          <cell r="AN54">
            <v>23.829546330000003</v>
          </cell>
          <cell r="AO54">
            <v>0.30321692000000411</v>
          </cell>
          <cell r="AP54">
            <v>0</v>
          </cell>
          <cell r="AQ54">
            <v>0</v>
          </cell>
          <cell r="AR54">
            <v>24.198749320000001</v>
          </cell>
          <cell r="AS54">
            <v>0.36920298999999801</v>
          </cell>
          <cell r="AT54">
            <v>0</v>
          </cell>
          <cell r="AU54">
            <v>0</v>
          </cell>
          <cell r="AV54">
            <v>24.582716000000001</v>
          </cell>
          <cell r="AW54">
            <v>0.38396668000000034</v>
          </cell>
          <cell r="AX54">
            <v>0</v>
          </cell>
          <cell r="AY54">
            <v>0</v>
          </cell>
          <cell r="AZ54">
            <v>25.097084519999999</v>
          </cell>
          <cell r="BA54">
            <v>0.51436851999999789</v>
          </cell>
          <cell r="BB54">
            <v>0</v>
          </cell>
          <cell r="BC54">
            <v>0</v>
          </cell>
          <cell r="BD54">
            <v>25.674005430000005</v>
          </cell>
          <cell r="BE54">
            <v>0.57692091000000545</v>
          </cell>
          <cell r="BF54">
            <v>0</v>
          </cell>
          <cell r="BG54">
            <v>0</v>
          </cell>
          <cell r="BH54">
            <v>28.475069489999999</v>
          </cell>
          <cell r="BI54">
            <v>2.8010640599999945</v>
          </cell>
          <cell r="BJ54">
            <v>28.475069489999999</v>
          </cell>
          <cell r="BK54">
            <v>28.475069489999999</v>
          </cell>
          <cell r="BL54">
            <v>28.793507640000001</v>
          </cell>
          <cell r="BM54">
            <v>0.3184381500000022</v>
          </cell>
          <cell r="BN54">
            <v>28.809840050000002</v>
          </cell>
          <cell r="BO54">
            <v>0.33477056000000238</v>
          </cell>
          <cell r="BP54">
            <v>29.061789579999999</v>
          </cell>
          <cell r="BQ54">
            <v>0.26828193999999783</v>
          </cell>
          <cell r="BR54">
            <v>29.105578640000001</v>
          </cell>
          <cell r="BS54">
            <v>0.29573859000000002</v>
          </cell>
          <cell r="BT54">
            <v>29.444244179999998</v>
          </cell>
          <cell r="BU54">
            <v>0.38245459999999909</v>
          </cell>
          <cell r="BV54">
            <v>29.394142250000002</v>
          </cell>
          <cell r="BW54">
            <v>0.28856360999999942</v>
          </cell>
          <cell r="BX54">
            <v>29.73255116</v>
          </cell>
          <cell r="BY54">
            <v>0.28830698000000154</v>
          </cell>
          <cell r="BZ54">
            <v>29.804867140000002</v>
          </cell>
          <cell r="CA54">
            <v>0.41072489000000062</v>
          </cell>
          <cell r="CB54">
            <v>30.237915269999998</v>
          </cell>
          <cell r="CC54">
            <v>0.50536410999999859</v>
          </cell>
          <cell r="CD54">
            <v>30.108603140000003</v>
          </cell>
          <cell r="CE54">
            <v>0.30373600000000001</v>
          </cell>
          <cell r="CF54">
            <v>30.684115100000003</v>
          </cell>
          <cell r="CG54">
            <v>0.44619983000000474</v>
          </cell>
          <cell r="CH54">
            <v>30.448168840000001</v>
          </cell>
          <cell r="CI54">
            <v>0.33956569999999925</v>
          </cell>
          <cell r="CJ54">
            <v>31.09578552</v>
          </cell>
          <cell r="CK54">
            <v>0.41167041999999654</v>
          </cell>
          <cell r="CL54">
            <v>30.915340739999998</v>
          </cell>
          <cell r="CM54">
            <v>0.46717189999999853</v>
          </cell>
          <cell r="CN54">
            <v>22.362800910000001</v>
          </cell>
          <cell r="CO54">
            <v>-8.732984609999999</v>
          </cell>
          <cell r="CP54">
            <v>31.29404555</v>
          </cell>
          <cell r="CQ54">
            <v>0.37870481000000239</v>
          </cell>
          <cell r="CR54">
            <v>20.258460670000002</v>
          </cell>
          <cell r="CS54">
            <v>-2.1043402399999991</v>
          </cell>
          <cell r="CT54">
            <v>31.760142929999997</v>
          </cell>
          <cell r="CU54">
            <v>0.46609737999999895</v>
          </cell>
          <cell r="CV54">
            <v>20.250243619999996</v>
          </cell>
          <cell r="CW54">
            <v>-8.2170500000060542E-3</v>
          </cell>
          <cell r="CX54">
            <v>32.2123931</v>
          </cell>
          <cell r="CY54">
            <v>0.45225017000000178</v>
          </cell>
          <cell r="CZ54">
            <v>3.89636045</v>
          </cell>
          <cell r="DA54">
            <v>-16.353883169999996</v>
          </cell>
          <cell r="DB54">
            <v>32.678820299999998</v>
          </cell>
          <cell r="DC54">
            <v>0.46642719999999926</v>
          </cell>
          <cell r="DD54">
            <v>0</v>
          </cell>
          <cell r="DE54">
            <v>-3.89636045</v>
          </cell>
          <cell r="DF54">
            <v>33.015651499999997</v>
          </cell>
          <cell r="DG54">
            <v>0.33683119999999928</v>
          </cell>
        </row>
        <row r="55">
          <cell r="B55">
            <v>55</v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 t="str">
            <v/>
          </cell>
          <cell r="AE55" t="str">
            <v/>
          </cell>
          <cell r="AF55" t="str">
            <v/>
          </cell>
          <cell r="AG55" t="str">
            <v/>
          </cell>
          <cell r="AH55" t="str">
            <v/>
          </cell>
          <cell r="AI55" t="str">
            <v/>
          </cell>
          <cell r="AJ55" t="str">
            <v/>
          </cell>
          <cell r="AK55" t="str">
            <v/>
          </cell>
          <cell r="AL55" t="str">
            <v/>
          </cell>
          <cell r="AM55" t="str">
            <v/>
          </cell>
          <cell r="AN55" t="str">
            <v/>
          </cell>
          <cell r="AO55" t="str">
            <v/>
          </cell>
          <cell r="AP55" t="str">
            <v/>
          </cell>
          <cell r="AQ55" t="str">
            <v/>
          </cell>
          <cell r="AR55" t="str">
            <v/>
          </cell>
          <cell r="AS55" t="str">
            <v/>
          </cell>
          <cell r="AT55" t="str">
            <v/>
          </cell>
          <cell r="AU55" t="str">
            <v/>
          </cell>
          <cell r="AV55" t="str">
            <v/>
          </cell>
          <cell r="AW55" t="str">
            <v/>
          </cell>
          <cell r="AX55" t="str">
            <v/>
          </cell>
          <cell r="AY55" t="str">
            <v/>
          </cell>
          <cell r="AZ55" t="str">
            <v/>
          </cell>
          <cell r="BA55" t="str">
            <v/>
          </cell>
          <cell r="BB55" t="str">
            <v/>
          </cell>
          <cell r="BC55" t="str">
            <v/>
          </cell>
          <cell r="BD55" t="str">
            <v/>
          </cell>
          <cell r="BE55" t="str">
            <v/>
          </cell>
          <cell r="BF55" t="str">
            <v/>
          </cell>
          <cell r="BG55" t="str">
            <v/>
          </cell>
          <cell r="BH55" t="str">
            <v/>
          </cell>
          <cell r="BI55" t="str">
            <v/>
          </cell>
          <cell r="BJ55" t="str">
            <v/>
          </cell>
          <cell r="BK55" t="str">
            <v/>
          </cell>
          <cell r="BL55" t="str">
            <v/>
          </cell>
          <cell r="BM55" t="str">
            <v/>
          </cell>
          <cell r="BN55" t="str">
            <v/>
          </cell>
          <cell r="BO55" t="str">
            <v/>
          </cell>
          <cell r="BP55" t="str">
            <v/>
          </cell>
          <cell r="BQ55" t="str">
            <v/>
          </cell>
          <cell r="BR55" t="str">
            <v/>
          </cell>
          <cell r="BS55" t="str">
            <v/>
          </cell>
          <cell r="BT55" t="str">
            <v/>
          </cell>
          <cell r="BU55" t="str">
            <v/>
          </cell>
          <cell r="BV55" t="str">
            <v/>
          </cell>
          <cell r="BW55" t="str">
            <v/>
          </cell>
          <cell r="BX55" t="str">
            <v/>
          </cell>
          <cell r="BY55" t="str">
            <v/>
          </cell>
          <cell r="BZ55" t="str">
            <v/>
          </cell>
          <cell r="CA55" t="str">
            <v/>
          </cell>
          <cell r="CB55" t="str">
            <v/>
          </cell>
          <cell r="CC55" t="str">
            <v/>
          </cell>
          <cell r="CD55" t="str">
            <v/>
          </cell>
          <cell r="CE55" t="str">
            <v/>
          </cell>
          <cell r="CF55" t="str">
            <v/>
          </cell>
          <cell r="CG55" t="str">
            <v/>
          </cell>
          <cell r="CH55" t="str">
            <v/>
          </cell>
          <cell r="CI55" t="str">
            <v/>
          </cell>
          <cell r="CJ55" t="str">
            <v/>
          </cell>
          <cell r="CK55" t="str">
            <v/>
          </cell>
          <cell r="CL55" t="str">
            <v/>
          </cell>
          <cell r="CM55" t="str">
            <v/>
          </cell>
          <cell r="CN55" t="str">
            <v/>
          </cell>
          <cell r="CO55" t="str">
            <v/>
          </cell>
          <cell r="CP55" t="str">
            <v/>
          </cell>
          <cell r="CQ55" t="str">
            <v/>
          </cell>
          <cell r="CR55" t="str">
            <v/>
          </cell>
          <cell r="CS55" t="str">
            <v/>
          </cell>
          <cell r="CT55" t="str">
            <v/>
          </cell>
          <cell r="CU55" t="str">
            <v/>
          </cell>
          <cell r="CV55" t="str">
            <v/>
          </cell>
          <cell r="CW55" t="str">
            <v/>
          </cell>
          <cell r="CX55" t="str">
            <v/>
          </cell>
          <cell r="CY55" t="str">
            <v/>
          </cell>
          <cell r="CZ55" t="str">
            <v/>
          </cell>
          <cell r="DA55" t="str">
            <v/>
          </cell>
          <cell r="DB55" t="str">
            <v/>
          </cell>
          <cell r="DC55" t="str">
            <v/>
          </cell>
          <cell r="DD55" t="str">
            <v/>
          </cell>
          <cell r="DE55" t="str">
            <v/>
          </cell>
          <cell r="DF55" t="str">
            <v/>
          </cell>
          <cell r="DG55" t="str">
            <v/>
          </cell>
        </row>
        <row r="56">
          <cell r="B56">
            <v>56</v>
          </cell>
          <cell r="C56" t="str">
            <v>Patrimônio líquido</v>
          </cell>
          <cell r="D56">
            <v>1113</v>
          </cell>
          <cell r="G56">
            <v>1113</v>
          </cell>
          <cell r="L56">
            <v>227.47862079999999</v>
          </cell>
          <cell r="M56">
            <v>0</v>
          </cell>
          <cell r="N56">
            <v>0</v>
          </cell>
          <cell r="O56">
            <v>0</v>
          </cell>
          <cell r="P56">
            <v>222.54192810000004</v>
          </cell>
          <cell r="Q56">
            <v>-4.9366926999999521</v>
          </cell>
          <cell r="R56">
            <v>0</v>
          </cell>
          <cell r="S56">
            <v>0</v>
          </cell>
          <cell r="T56">
            <v>220.84528524000007</v>
          </cell>
          <cell r="U56">
            <v>-1.6966428599999688</v>
          </cell>
          <cell r="V56">
            <v>0</v>
          </cell>
          <cell r="W56">
            <v>0</v>
          </cell>
          <cell r="X56">
            <v>209.01361603000001</v>
          </cell>
          <cell r="Y56">
            <v>-11.831669210000058</v>
          </cell>
          <cell r="Z56">
            <v>0</v>
          </cell>
          <cell r="AA56">
            <v>0</v>
          </cell>
          <cell r="AB56">
            <v>212.85565971999992</v>
          </cell>
          <cell r="AC56">
            <v>3.8420436899999117</v>
          </cell>
          <cell r="AD56">
            <v>0</v>
          </cell>
          <cell r="AE56">
            <v>0</v>
          </cell>
          <cell r="AF56">
            <v>210.13367126999992</v>
          </cell>
          <cell r="AG56">
            <v>-2.7219884499999978</v>
          </cell>
          <cell r="AH56">
            <v>0</v>
          </cell>
          <cell r="AI56">
            <v>0</v>
          </cell>
          <cell r="AJ56">
            <v>226.18945836999981</v>
          </cell>
          <cell r="AK56">
            <v>16.05578709999989</v>
          </cell>
          <cell r="AL56">
            <v>0</v>
          </cell>
          <cell r="AM56">
            <v>0</v>
          </cell>
          <cell r="AN56">
            <v>215.59171929999988</v>
          </cell>
          <cell r="AO56">
            <v>-10.597739069999932</v>
          </cell>
          <cell r="AP56">
            <v>0</v>
          </cell>
          <cell r="AQ56">
            <v>0</v>
          </cell>
          <cell r="AR56">
            <v>205.69210203000003</v>
          </cell>
          <cell r="AS56">
            <v>-9.899617269999851</v>
          </cell>
          <cell r="AT56">
            <v>0</v>
          </cell>
          <cell r="AU56">
            <v>0</v>
          </cell>
          <cell r="AV56">
            <v>209.15633261000016</v>
          </cell>
          <cell r="AW56">
            <v>3.4642305800001338</v>
          </cell>
          <cell r="AX56">
            <v>0</v>
          </cell>
          <cell r="AY56">
            <v>0</v>
          </cell>
          <cell r="AZ56">
            <v>205.07851397999983</v>
          </cell>
          <cell r="BA56">
            <v>-4.077818630000337</v>
          </cell>
          <cell r="BB56">
            <v>0</v>
          </cell>
          <cell r="BC56">
            <v>0</v>
          </cell>
          <cell r="BD56">
            <v>210.58039642000028</v>
          </cell>
          <cell r="BE56">
            <v>5.5018824400004576</v>
          </cell>
          <cell r="BF56">
            <v>0</v>
          </cell>
          <cell r="BG56">
            <v>0</v>
          </cell>
          <cell r="BH56">
            <v>187.14437464000039</v>
          </cell>
          <cell r="BI56">
            <v>-23.436021779999891</v>
          </cell>
          <cell r="BJ56">
            <v>187.14437464</v>
          </cell>
          <cell r="BK56">
            <v>187.14437464</v>
          </cell>
          <cell r="BL56">
            <v>198.86952251</v>
          </cell>
          <cell r="BM56">
            <v>11.725147869999603</v>
          </cell>
          <cell r="BN56">
            <v>188.91684328999997</v>
          </cell>
          <cell r="BO56">
            <v>1.7724686499999929</v>
          </cell>
          <cell r="BP56">
            <v>205.26254191000004</v>
          </cell>
          <cell r="BQ56">
            <v>6.3930194000000427</v>
          </cell>
          <cell r="BR56">
            <v>189.66628910999998</v>
          </cell>
          <cell r="BS56">
            <v>0.74944582000001625</v>
          </cell>
          <cell r="BT56">
            <v>201.18896271999998</v>
          </cell>
          <cell r="BU56">
            <v>-4.0735791900000606</v>
          </cell>
          <cell r="BV56">
            <v>186.21573065999996</v>
          </cell>
          <cell r="BW56">
            <v>-3.4505584500000039</v>
          </cell>
          <cell r="BX56">
            <v>203.52226514000012</v>
          </cell>
          <cell r="BY56">
            <v>2.3333024200001375</v>
          </cell>
          <cell r="BZ56">
            <v>184.71467602999996</v>
          </cell>
          <cell r="CA56">
            <v>-1.5010546300000047</v>
          </cell>
          <cell r="CB56">
            <v>182.35649089</v>
          </cell>
          <cell r="CC56">
            <v>-21.165774250000112</v>
          </cell>
          <cell r="CD56">
            <v>179.96581609999996</v>
          </cell>
          <cell r="CE56">
            <v>-4.7488599300000018</v>
          </cell>
          <cell r="CF56">
            <v>191.22685914000007</v>
          </cell>
          <cell r="CG56">
            <v>8.8703682500000696</v>
          </cell>
          <cell r="CH56">
            <v>174.56268953999995</v>
          </cell>
          <cell r="CI56">
            <v>-5.4031265600000005</v>
          </cell>
          <cell r="CJ56">
            <v>187.03998559000007</v>
          </cell>
          <cell r="CK56">
            <v>-4.1868735500000014</v>
          </cell>
          <cell r="CL56">
            <v>175.59456907999996</v>
          </cell>
          <cell r="CM56">
            <v>1.0318795400000047</v>
          </cell>
          <cell r="CN56">
            <v>188.98793561000014</v>
          </cell>
          <cell r="CO56">
            <v>1.9479500200000643</v>
          </cell>
          <cell r="CP56">
            <v>176.23303808999995</v>
          </cell>
          <cell r="CQ56">
            <v>0.63846900999999789</v>
          </cell>
          <cell r="CR56">
            <v>191.78801594999993</v>
          </cell>
          <cell r="CS56">
            <v>2.8000803399997949</v>
          </cell>
          <cell r="CT56">
            <v>183.78943774999991</v>
          </cell>
          <cell r="CU56">
            <v>7.556399659999963</v>
          </cell>
          <cell r="CV56">
            <v>202.34039614999989</v>
          </cell>
          <cell r="CW56">
            <v>10.552380199999959</v>
          </cell>
          <cell r="CX56">
            <v>193.70535204999987</v>
          </cell>
          <cell r="CY56">
            <v>9.9159142999999741</v>
          </cell>
          <cell r="CZ56">
            <v>214.6241781899999</v>
          </cell>
          <cell r="DA56">
            <v>12.283782040000006</v>
          </cell>
          <cell r="DB56">
            <v>200.73834577999989</v>
          </cell>
          <cell r="DC56">
            <v>7.0329937300000021</v>
          </cell>
          <cell r="DD56">
            <v>0</v>
          </cell>
          <cell r="DE56">
            <v>-214.6241781899999</v>
          </cell>
          <cell r="DF56">
            <v>201.87536084999991</v>
          </cell>
          <cell r="DG56">
            <v>1.137015070000007</v>
          </cell>
        </row>
        <row r="57">
          <cell r="B57">
            <v>57</v>
          </cell>
          <cell r="C57" t="str">
            <v>Capital social</v>
          </cell>
          <cell r="D57">
            <v>1071</v>
          </cell>
          <cell r="G57">
            <v>1071</v>
          </cell>
          <cell r="L57">
            <v>175.94387447999998</v>
          </cell>
          <cell r="M57">
            <v>0</v>
          </cell>
          <cell r="N57">
            <v>0</v>
          </cell>
          <cell r="O57">
            <v>0</v>
          </cell>
          <cell r="P57">
            <v>175.94387447999998</v>
          </cell>
          <cell r="Q57">
            <v>0</v>
          </cell>
          <cell r="R57">
            <v>0</v>
          </cell>
          <cell r="S57">
            <v>0</v>
          </cell>
          <cell r="T57">
            <v>175.94387447999998</v>
          </cell>
          <cell r="U57">
            <v>0</v>
          </cell>
          <cell r="V57">
            <v>0</v>
          </cell>
          <cell r="W57">
            <v>0</v>
          </cell>
          <cell r="X57">
            <v>175.94387447999998</v>
          </cell>
          <cell r="Y57">
            <v>0</v>
          </cell>
          <cell r="Z57">
            <v>0</v>
          </cell>
          <cell r="AA57">
            <v>0</v>
          </cell>
          <cell r="AB57">
            <v>175.94387447999998</v>
          </cell>
          <cell r="AC57">
            <v>0</v>
          </cell>
          <cell r="AD57">
            <v>0</v>
          </cell>
          <cell r="AE57">
            <v>0</v>
          </cell>
          <cell r="AF57">
            <v>175.94387447999998</v>
          </cell>
          <cell r="AG57">
            <v>0</v>
          </cell>
          <cell r="AH57">
            <v>0</v>
          </cell>
          <cell r="AI57">
            <v>0</v>
          </cell>
          <cell r="AJ57">
            <v>175.94387447999998</v>
          </cell>
          <cell r="AK57">
            <v>0</v>
          </cell>
          <cell r="AL57">
            <v>0</v>
          </cell>
          <cell r="AM57">
            <v>0</v>
          </cell>
          <cell r="AN57">
            <v>175.94387447999998</v>
          </cell>
          <cell r="AO57">
            <v>0</v>
          </cell>
          <cell r="AP57">
            <v>0</v>
          </cell>
          <cell r="AQ57">
            <v>0</v>
          </cell>
          <cell r="AR57">
            <v>175.94387447999998</v>
          </cell>
          <cell r="AS57">
            <v>0</v>
          </cell>
          <cell r="AT57">
            <v>0</v>
          </cell>
          <cell r="AU57">
            <v>0</v>
          </cell>
          <cell r="AV57">
            <v>175.94387447999998</v>
          </cell>
          <cell r="AW57">
            <v>0</v>
          </cell>
          <cell r="AX57">
            <v>0</v>
          </cell>
          <cell r="AY57">
            <v>0</v>
          </cell>
          <cell r="AZ57">
            <v>175.94387447999998</v>
          </cell>
          <cell r="BA57">
            <v>0</v>
          </cell>
          <cell r="BB57">
            <v>0</v>
          </cell>
          <cell r="BC57">
            <v>0</v>
          </cell>
          <cell r="BD57">
            <v>175.94387447999998</v>
          </cell>
          <cell r="BE57">
            <v>0</v>
          </cell>
          <cell r="BF57">
            <v>0</v>
          </cell>
          <cell r="BG57">
            <v>0</v>
          </cell>
          <cell r="BH57">
            <v>175.94387447999998</v>
          </cell>
          <cell r="BI57">
            <v>0</v>
          </cell>
          <cell r="BJ57">
            <v>175.94387447999998</v>
          </cell>
          <cell r="BK57">
            <v>175.94387447999998</v>
          </cell>
          <cell r="BL57">
            <v>175.94387447999998</v>
          </cell>
          <cell r="BM57">
            <v>0</v>
          </cell>
          <cell r="BN57">
            <v>175.94387447999998</v>
          </cell>
          <cell r="BO57">
            <v>0</v>
          </cell>
          <cell r="BP57">
            <v>175.94387447999998</v>
          </cell>
          <cell r="BQ57">
            <v>0</v>
          </cell>
          <cell r="BR57">
            <v>175.94387447999998</v>
          </cell>
          <cell r="BS57">
            <v>0</v>
          </cell>
          <cell r="BT57">
            <v>175.94387447999998</v>
          </cell>
          <cell r="BU57">
            <v>0</v>
          </cell>
          <cell r="BV57">
            <v>175.94387447999998</v>
          </cell>
          <cell r="BW57">
            <v>0</v>
          </cell>
          <cell r="BX57">
            <v>175.94387447999998</v>
          </cell>
          <cell r="BY57">
            <v>0</v>
          </cell>
          <cell r="BZ57">
            <v>175.94387447999998</v>
          </cell>
          <cell r="CA57">
            <v>0</v>
          </cell>
          <cell r="CB57">
            <v>175.94387447999998</v>
          </cell>
          <cell r="CC57">
            <v>0</v>
          </cell>
          <cell r="CD57">
            <v>175.94387447999998</v>
          </cell>
          <cell r="CE57">
            <v>0</v>
          </cell>
          <cell r="CF57">
            <v>175.94387447999998</v>
          </cell>
          <cell r="CG57">
            <v>0</v>
          </cell>
          <cell r="CH57">
            <v>175.94387447999998</v>
          </cell>
          <cell r="CI57">
            <v>0</v>
          </cell>
          <cell r="CJ57">
            <v>175.94387447999998</v>
          </cell>
          <cell r="CK57">
            <v>0</v>
          </cell>
          <cell r="CL57">
            <v>175.94387447999998</v>
          </cell>
          <cell r="CM57">
            <v>0</v>
          </cell>
          <cell r="CN57">
            <v>175.94387447999998</v>
          </cell>
          <cell r="CO57">
            <v>0</v>
          </cell>
          <cell r="CP57">
            <v>175.94387447999998</v>
          </cell>
          <cell r="CQ57">
            <v>0</v>
          </cell>
          <cell r="CR57">
            <v>175.94387447999998</v>
          </cell>
          <cell r="CS57">
            <v>0</v>
          </cell>
          <cell r="CT57">
            <v>175.94387447999998</v>
          </cell>
          <cell r="CU57">
            <v>0</v>
          </cell>
          <cell r="CV57">
            <v>175.94387447999998</v>
          </cell>
          <cell r="CW57">
            <v>0</v>
          </cell>
          <cell r="CX57">
            <v>175.94387447999998</v>
          </cell>
          <cell r="CY57">
            <v>0</v>
          </cell>
          <cell r="CZ57">
            <v>175.94387447999998</v>
          </cell>
          <cell r="DA57">
            <v>0</v>
          </cell>
          <cell r="DB57">
            <v>175.94387447999998</v>
          </cell>
          <cell r="DC57">
            <v>0</v>
          </cell>
          <cell r="DD57">
            <v>0</v>
          </cell>
          <cell r="DE57">
            <v>-175.94387447999998</v>
          </cell>
          <cell r="DF57">
            <v>175.94387447999998</v>
          </cell>
          <cell r="DG57">
            <v>0</v>
          </cell>
        </row>
        <row r="58">
          <cell r="B58">
            <v>58</v>
          </cell>
          <cell r="C58" t="str">
            <v>Reservas</v>
          </cell>
          <cell r="D58">
            <v>1082</v>
          </cell>
          <cell r="E58">
            <v>1090</v>
          </cell>
          <cell r="G58">
            <v>1082</v>
          </cell>
          <cell r="H58">
            <v>1090</v>
          </cell>
          <cell r="L58">
            <v>0.02</v>
          </cell>
          <cell r="M58">
            <v>0</v>
          </cell>
          <cell r="N58">
            <v>0</v>
          </cell>
          <cell r="O58">
            <v>0</v>
          </cell>
          <cell r="P58">
            <v>0.02</v>
          </cell>
          <cell r="Q58">
            <v>0</v>
          </cell>
          <cell r="R58">
            <v>0</v>
          </cell>
          <cell r="S58">
            <v>0</v>
          </cell>
          <cell r="T58">
            <v>0.02</v>
          </cell>
          <cell r="U58">
            <v>0</v>
          </cell>
          <cell r="V58">
            <v>0</v>
          </cell>
          <cell r="W58">
            <v>0</v>
          </cell>
          <cell r="X58">
            <v>0.02</v>
          </cell>
          <cell r="Y58">
            <v>0</v>
          </cell>
          <cell r="Z58">
            <v>0</v>
          </cell>
          <cell r="AA58">
            <v>0</v>
          </cell>
          <cell r="AB58">
            <v>0.02</v>
          </cell>
          <cell r="AC58">
            <v>0</v>
          </cell>
          <cell r="AD58">
            <v>0</v>
          </cell>
          <cell r="AE58">
            <v>0</v>
          </cell>
          <cell r="AF58">
            <v>0.02</v>
          </cell>
          <cell r="AG58">
            <v>0</v>
          </cell>
          <cell r="AH58">
            <v>0</v>
          </cell>
          <cell r="AI58">
            <v>0</v>
          </cell>
          <cell r="AJ58">
            <v>0.02</v>
          </cell>
          <cell r="AK58">
            <v>0</v>
          </cell>
          <cell r="AL58">
            <v>0</v>
          </cell>
          <cell r="AM58">
            <v>0</v>
          </cell>
          <cell r="AN58">
            <v>0.02</v>
          </cell>
          <cell r="AO58">
            <v>0</v>
          </cell>
          <cell r="AP58">
            <v>0</v>
          </cell>
          <cell r="AQ58">
            <v>0</v>
          </cell>
          <cell r="AR58">
            <v>0.02</v>
          </cell>
          <cell r="AS58">
            <v>0</v>
          </cell>
          <cell r="AT58">
            <v>0</v>
          </cell>
          <cell r="AU58">
            <v>0</v>
          </cell>
          <cell r="AV58">
            <v>0.02</v>
          </cell>
          <cell r="AW58">
            <v>0</v>
          </cell>
          <cell r="AX58">
            <v>0</v>
          </cell>
          <cell r="AY58">
            <v>0</v>
          </cell>
          <cell r="AZ58">
            <v>0.02</v>
          </cell>
          <cell r="BA58">
            <v>0</v>
          </cell>
          <cell r="BB58">
            <v>0</v>
          </cell>
          <cell r="BC58">
            <v>0</v>
          </cell>
          <cell r="BD58">
            <v>0.02</v>
          </cell>
          <cell r="BE58">
            <v>0</v>
          </cell>
          <cell r="BF58">
            <v>0</v>
          </cell>
          <cell r="BG58">
            <v>0</v>
          </cell>
          <cell r="BH58">
            <v>4.2489979099999999</v>
          </cell>
          <cell r="BI58">
            <v>4.2289979100000004</v>
          </cell>
          <cell r="BJ58">
            <v>4.2489979099999999</v>
          </cell>
          <cell r="BK58">
            <v>4.2489979099999999</v>
          </cell>
          <cell r="BL58">
            <v>4.2489979099999999</v>
          </cell>
          <cell r="BM58">
            <v>0</v>
          </cell>
          <cell r="BN58">
            <v>4.2489979099999999</v>
          </cell>
          <cell r="BO58">
            <v>0</v>
          </cell>
          <cell r="BP58">
            <v>4.2489979099999999</v>
          </cell>
          <cell r="BQ58">
            <v>0</v>
          </cell>
          <cell r="BR58">
            <v>4.2489979099999999</v>
          </cell>
          <cell r="BS58">
            <v>0</v>
          </cell>
          <cell r="BT58">
            <v>4.2489979099999999</v>
          </cell>
          <cell r="BU58">
            <v>0</v>
          </cell>
          <cell r="BV58">
            <v>4.2489979099999999</v>
          </cell>
          <cell r="BW58">
            <v>0</v>
          </cell>
          <cell r="BX58">
            <v>4.2489979099999999</v>
          </cell>
          <cell r="BY58">
            <v>0</v>
          </cell>
          <cell r="BZ58">
            <v>4.2489979099999999</v>
          </cell>
          <cell r="CA58">
            <v>0</v>
          </cell>
          <cell r="CB58">
            <v>4.2489979099999999</v>
          </cell>
          <cell r="CC58">
            <v>0</v>
          </cell>
          <cell r="CD58">
            <v>4.2489979099999999</v>
          </cell>
          <cell r="CE58">
            <v>0</v>
          </cell>
          <cell r="CF58">
            <v>4.2489979099999999</v>
          </cell>
          <cell r="CG58">
            <v>0</v>
          </cell>
          <cell r="CH58">
            <v>4.2489979099999999</v>
          </cell>
          <cell r="CI58">
            <v>0</v>
          </cell>
          <cell r="CJ58">
            <v>4.2489979099999999</v>
          </cell>
          <cell r="CK58">
            <v>0</v>
          </cell>
          <cell r="CL58">
            <v>4.2489979099999999</v>
          </cell>
          <cell r="CM58">
            <v>0</v>
          </cell>
          <cell r="CN58">
            <v>4.2489979099999999</v>
          </cell>
          <cell r="CO58">
            <v>0</v>
          </cell>
          <cell r="CP58">
            <v>4.2489979099999999</v>
          </cell>
          <cell r="CQ58">
            <v>0</v>
          </cell>
          <cell r="CR58">
            <v>4.2489979099999999</v>
          </cell>
          <cell r="CS58">
            <v>0</v>
          </cell>
          <cell r="CT58">
            <v>4.2489979099999999</v>
          </cell>
          <cell r="CU58">
            <v>0</v>
          </cell>
          <cell r="CV58">
            <v>4.2489979099999999</v>
          </cell>
          <cell r="CW58">
            <v>0</v>
          </cell>
          <cell r="CX58">
            <v>4.2489979099999999</v>
          </cell>
          <cell r="CY58">
            <v>0</v>
          </cell>
          <cell r="CZ58">
            <v>4.2489979099999999</v>
          </cell>
          <cell r="DA58">
            <v>0</v>
          </cell>
          <cell r="DB58">
            <v>4.2489979099999999</v>
          </cell>
          <cell r="DC58">
            <v>0</v>
          </cell>
          <cell r="DD58">
            <v>0</v>
          </cell>
          <cell r="DE58">
            <v>-4.2489979099999999</v>
          </cell>
          <cell r="DF58">
            <v>4.2489979099999999</v>
          </cell>
          <cell r="DG58">
            <v>0</v>
          </cell>
        </row>
        <row r="59">
          <cell r="B59">
            <v>59</v>
          </cell>
          <cell r="C59" t="str">
            <v>Lucros (prejuízos) acumulados</v>
          </cell>
          <cell r="D59">
            <v>1104</v>
          </cell>
          <cell r="E59">
            <v>1110</v>
          </cell>
          <cell r="G59">
            <v>1104</v>
          </cell>
          <cell r="H59">
            <v>1110</v>
          </cell>
          <cell r="L59">
            <v>51.514746319999993</v>
          </cell>
          <cell r="M59">
            <v>0</v>
          </cell>
          <cell r="N59">
            <v>0</v>
          </cell>
          <cell r="O59">
            <v>0</v>
          </cell>
          <cell r="P59">
            <v>51.514746319999993</v>
          </cell>
          <cell r="Q59">
            <v>0</v>
          </cell>
          <cell r="R59">
            <v>0</v>
          </cell>
          <cell r="S59">
            <v>0</v>
          </cell>
          <cell r="T59">
            <v>51.514746319999993</v>
          </cell>
          <cell r="U59">
            <v>0</v>
          </cell>
          <cell r="V59">
            <v>0</v>
          </cell>
          <cell r="W59">
            <v>0</v>
          </cell>
          <cell r="X59">
            <v>51.514746319999993</v>
          </cell>
          <cell r="Y59">
            <v>0</v>
          </cell>
          <cell r="Z59">
            <v>0</v>
          </cell>
          <cell r="AA59">
            <v>0</v>
          </cell>
          <cell r="AB59">
            <v>51.514746319999993</v>
          </cell>
          <cell r="AC59">
            <v>0</v>
          </cell>
          <cell r="AD59">
            <v>0</v>
          </cell>
          <cell r="AE59">
            <v>0</v>
          </cell>
          <cell r="AF59">
            <v>51.514746319999993</v>
          </cell>
          <cell r="AG59">
            <v>0</v>
          </cell>
          <cell r="AH59">
            <v>0</v>
          </cell>
          <cell r="AI59">
            <v>0</v>
          </cell>
          <cell r="AJ59">
            <v>51.514746319999993</v>
          </cell>
          <cell r="AK59">
            <v>0</v>
          </cell>
          <cell r="AL59">
            <v>0</v>
          </cell>
          <cell r="AM59">
            <v>0</v>
          </cell>
          <cell r="AN59">
            <v>51.514746319999993</v>
          </cell>
          <cell r="AO59">
            <v>0</v>
          </cell>
          <cell r="AP59">
            <v>0</v>
          </cell>
          <cell r="AQ59">
            <v>0</v>
          </cell>
          <cell r="AR59">
            <v>51.514746319999993</v>
          </cell>
          <cell r="AS59">
            <v>0</v>
          </cell>
          <cell r="AT59">
            <v>0</v>
          </cell>
          <cell r="AU59">
            <v>0</v>
          </cell>
          <cell r="AV59">
            <v>51.514746319999993</v>
          </cell>
          <cell r="AW59">
            <v>0</v>
          </cell>
          <cell r="AX59">
            <v>0</v>
          </cell>
          <cell r="AY59">
            <v>0</v>
          </cell>
          <cell r="AZ59">
            <v>51.514746319999993</v>
          </cell>
          <cell r="BA59">
            <v>0</v>
          </cell>
          <cell r="BB59">
            <v>0</v>
          </cell>
          <cell r="BC59">
            <v>0</v>
          </cell>
          <cell r="BD59">
            <v>51.514746319999993</v>
          </cell>
          <cell r="BE59">
            <v>0</v>
          </cell>
          <cell r="BF59">
            <v>0</v>
          </cell>
          <cell r="BG59">
            <v>0</v>
          </cell>
          <cell r="BH59">
            <v>47.285748409999997</v>
          </cell>
          <cell r="BI59">
            <v>-4.2289979099999968</v>
          </cell>
          <cell r="BJ59">
            <v>6.9515022499999999</v>
          </cell>
          <cell r="BK59">
            <v>6.9515022499999999</v>
          </cell>
          <cell r="BL59">
            <v>6.9515022500000034</v>
          </cell>
          <cell r="BM59">
            <v>-40.334246159999992</v>
          </cell>
          <cell r="BN59">
            <v>6.9515022499999999</v>
          </cell>
          <cell r="BO59">
            <v>0</v>
          </cell>
          <cell r="BP59">
            <v>6.9515022500000034</v>
          </cell>
          <cell r="BQ59">
            <v>0</v>
          </cell>
          <cell r="BR59">
            <v>6.9515022499999999</v>
          </cell>
          <cell r="BS59">
            <v>0</v>
          </cell>
          <cell r="BT59">
            <v>6.9515022500000034</v>
          </cell>
          <cell r="BU59">
            <v>0</v>
          </cell>
          <cell r="BV59">
            <v>6.9515022499999999</v>
          </cell>
          <cell r="BW59">
            <v>0</v>
          </cell>
          <cell r="BX59">
            <v>6.9515022500000034</v>
          </cell>
          <cell r="BY59">
            <v>0</v>
          </cell>
          <cell r="BZ59">
            <v>6.9515022499999999</v>
          </cell>
          <cell r="CA59">
            <v>0</v>
          </cell>
          <cell r="CB59">
            <v>6.9515022500000034</v>
          </cell>
          <cell r="CC59">
            <v>0</v>
          </cell>
          <cell r="CD59">
            <v>6.9515022499999999</v>
          </cell>
          <cell r="CE59">
            <v>0</v>
          </cell>
          <cell r="CF59">
            <v>6.9515022500000034</v>
          </cell>
          <cell r="CG59">
            <v>0</v>
          </cell>
          <cell r="CH59">
            <v>6.9515022499999999</v>
          </cell>
          <cell r="CI59">
            <v>0</v>
          </cell>
          <cell r="CJ59">
            <v>6.9515022500000034</v>
          </cell>
          <cell r="CK59">
            <v>0</v>
          </cell>
          <cell r="CL59">
            <v>6.9515022499999999</v>
          </cell>
          <cell r="CM59">
            <v>0</v>
          </cell>
          <cell r="CN59">
            <v>6.9515022500000034</v>
          </cell>
          <cell r="CO59">
            <v>0</v>
          </cell>
          <cell r="CP59">
            <v>6.9515022499999999</v>
          </cell>
          <cell r="CQ59">
            <v>0</v>
          </cell>
          <cell r="CR59">
            <v>6.9515022500000034</v>
          </cell>
          <cell r="CS59">
            <v>0</v>
          </cell>
          <cell r="CT59">
            <v>6.9515022499999999</v>
          </cell>
          <cell r="CU59">
            <v>0</v>
          </cell>
          <cell r="CV59">
            <v>6.9515022500000034</v>
          </cell>
          <cell r="CW59">
            <v>0</v>
          </cell>
          <cell r="CX59">
            <v>6.9515022499999999</v>
          </cell>
          <cell r="CY59">
            <v>0</v>
          </cell>
          <cell r="CZ59">
            <v>6.9515022500000034</v>
          </cell>
          <cell r="DA59">
            <v>0</v>
          </cell>
          <cell r="DB59">
            <v>6.9515022499999999</v>
          </cell>
          <cell r="DC59">
            <v>0</v>
          </cell>
          <cell r="DD59">
            <v>0</v>
          </cell>
          <cell r="DE59">
            <v>-6.9515022500000034</v>
          </cell>
          <cell r="DF59">
            <v>6.9515022499999999</v>
          </cell>
          <cell r="DG59">
            <v>0</v>
          </cell>
        </row>
        <row r="60">
          <cell r="B60">
            <v>60</v>
          </cell>
          <cell r="C60" t="str">
            <v>Lucros (prejuízos) do exercício</v>
          </cell>
          <cell r="D60">
            <v>1111</v>
          </cell>
          <cell r="G60">
            <v>1111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-4.9366926999999796</v>
          </cell>
          <cell r="Q60">
            <v>-4.9366926999999796</v>
          </cell>
          <cell r="R60">
            <v>0</v>
          </cell>
          <cell r="S60">
            <v>0</v>
          </cell>
          <cell r="T60">
            <v>-6.6333355599999093</v>
          </cell>
          <cell r="U60">
            <v>-1.6966428599999297</v>
          </cell>
          <cell r="V60">
            <v>0</v>
          </cell>
          <cell r="W60">
            <v>0</v>
          </cell>
          <cell r="X60">
            <v>-18.465004769999993</v>
          </cell>
          <cell r="Y60">
            <v>-11.831669210000083</v>
          </cell>
          <cell r="Z60">
            <v>0</v>
          </cell>
          <cell r="AA60">
            <v>0</v>
          </cell>
          <cell r="AB60">
            <v>-14.622961080000076</v>
          </cell>
          <cell r="AC60">
            <v>3.8420436899999171</v>
          </cell>
          <cell r="AD60">
            <v>0</v>
          </cell>
          <cell r="AE60">
            <v>0</v>
          </cell>
          <cell r="AF60">
            <v>-17.344949530000083</v>
          </cell>
          <cell r="AG60">
            <v>-2.7219884500000067</v>
          </cell>
          <cell r="AH60">
            <v>0</v>
          </cell>
          <cell r="AI60">
            <v>0</v>
          </cell>
          <cell r="AJ60">
            <v>-1.2891624300001496</v>
          </cell>
          <cell r="AK60">
            <v>16.055787099999932</v>
          </cell>
          <cell r="AL60">
            <v>0</v>
          </cell>
          <cell r="AM60">
            <v>0</v>
          </cell>
          <cell r="AN60">
            <v>-11.886901500000082</v>
          </cell>
          <cell r="AO60">
            <v>-10.597739069999932</v>
          </cell>
          <cell r="AP60">
            <v>0</v>
          </cell>
          <cell r="AQ60">
            <v>0</v>
          </cell>
          <cell r="AR60">
            <v>-21.786518769999947</v>
          </cell>
          <cell r="AS60">
            <v>-9.8996172699998652</v>
          </cell>
          <cell r="AT60">
            <v>0</v>
          </cell>
          <cell r="AU60">
            <v>0</v>
          </cell>
          <cell r="AV60">
            <v>-18.322288189999824</v>
          </cell>
          <cell r="AW60">
            <v>3.4642305800001232</v>
          </cell>
          <cell r="AX60">
            <v>0</v>
          </cell>
          <cell r="AY60">
            <v>0</v>
          </cell>
          <cell r="AZ60">
            <v>-22.400106820000154</v>
          </cell>
          <cell r="BA60">
            <v>-4.0778186300003298</v>
          </cell>
          <cell r="BB60">
            <v>0</v>
          </cell>
          <cell r="BC60">
            <v>0</v>
          </cell>
          <cell r="BD60">
            <v>-16.898224379999711</v>
          </cell>
          <cell r="BE60">
            <v>5.5018824400004434</v>
          </cell>
          <cell r="BF60">
            <v>0</v>
          </cell>
          <cell r="BG60">
            <v>0</v>
          </cell>
          <cell r="BH60">
            <v>-40.334246159999594</v>
          </cell>
          <cell r="BI60">
            <v>-23.436021779999884</v>
          </cell>
          <cell r="BJ60">
            <v>0</v>
          </cell>
          <cell r="BK60">
            <v>0</v>
          </cell>
          <cell r="BL60">
            <v>11.72514786999999</v>
          </cell>
          <cell r="BM60">
            <v>52.059394029999581</v>
          </cell>
          <cell r="BN60">
            <v>1.7724686499999929</v>
          </cell>
          <cell r="BO60">
            <v>1.7724686499999929</v>
          </cell>
          <cell r="BP60">
            <v>18.118167270000047</v>
          </cell>
          <cell r="BQ60">
            <v>6.3930194000000569</v>
          </cell>
          <cell r="BR60">
            <v>2.5219144700000093</v>
          </cell>
          <cell r="BS60">
            <v>0.74944582000001625</v>
          </cell>
          <cell r="BT60">
            <v>14.044588079999976</v>
          </cell>
          <cell r="BU60">
            <v>-4.0735791900000713</v>
          </cell>
          <cell r="BV60">
            <v>-0.9286439799999946</v>
          </cell>
          <cell r="BW60">
            <v>-3.4505584500000039</v>
          </cell>
          <cell r="BX60">
            <v>16.377890500000106</v>
          </cell>
          <cell r="BY60">
            <v>2.3333024200001304</v>
          </cell>
          <cell r="BZ60">
            <v>-2.4296986099999991</v>
          </cell>
          <cell r="CA60">
            <v>-1.5010546300000047</v>
          </cell>
          <cell r="CB60">
            <v>-4.7878837499999758</v>
          </cell>
          <cell r="CC60">
            <v>-21.165774250000084</v>
          </cell>
          <cell r="CD60">
            <v>-7.1785585400000009</v>
          </cell>
          <cell r="CE60">
            <v>-4.7488599300000018</v>
          </cell>
          <cell r="CF60">
            <v>4.082484500000076</v>
          </cell>
          <cell r="CG60">
            <v>8.8703682500000518</v>
          </cell>
          <cell r="CH60">
            <v>-12.581685100000001</v>
          </cell>
          <cell r="CI60">
            <v>-5.4031265600000005</v>
          </cell>
          <cell r="CJ60">
            <v>-0.10438904999992694</v>
          </cell>
          <cell r="CK60">
            <v>-4.1868735500000032</v>
          </cell>
          <cell r="CL60">
            <v>-11.549805559999996</v>
          </cell>
          <cell r="CM60">
            <v>1.0318795400000047</v>
          </cell>
          <cell r="CN60">
            <v>1.843560970000129</v>
          </cell>
          <cell r="CO60">
            <v>1.9479500200000559</v>
          </cell>
          <cell r="CP60">
            <v>-10.911336549999998</v>
          </cell>
          <cell r="CQ60">
            <v>0.63846900999999789</v>
          </cell>
          <cell r="CR60">
            <v>4.6436413099999392</v>
          </cell>
          <cell r="CS60">
            <v>2.80008033999981</v>
          </cell>
          <cell r="CT60">
            <v>-3.3549368900000349</v>
          </cell>
          <cell r="CU60">
            <v>7.556399659999963</v>
          </cell>
          <cell r="CV60">
            <v>15.196021509999897</v>
          </cell>
          <cell r="CW60">
            <v>10.552380199999957</v>
          </cell>
          <cell r="CX60">
            <v>6.5609774099999392</v>
          </cell>
          <cell r="CY60">
            <v>9.9159142999999741</v>
          </cell>
          <cell r="CZ60">
            <v>27.479803549999914</v>
          </cell>
          <cell r="DA60">
            <v>12.283782040000018</v>
          </cell>
          <cell r="DB60">
            <v>13.59397113999994</v>
          </cell>
          <cell r="DC60">
            <v>7.0329937300000021</v>
          </cell>
          <cell r="DD60">
            <v>0</v>
          </cell>
          <cell r="DE60">
            <v>-27.479803549999914</v>
          </cell>
          <cell r="DF60">
            <v>14.730986209999948</v>
          </cell>
          <cell r="DG60">
            <v>1.137015070000007</v>
          </cell>
        </row>
        <row r="61">
          <cell r="B61">
            <v>61</v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  <cell r="Z61" t="str">
            <v/>
          </cell>
          <cell r="AA61" t="str">
            <v/>
          </cell>
          <cell r="AB61" t="str">
            <v/>
          </cell>
          <cell r="AC61" t="str">
            <v/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H61" t="str">
            <v/>
          </cell>
          <cell r="AI61" t="str">
            <v/>
          </cell>
          <cell r="AJ61" t="str">
            <v/>
          </cell>
          <cell r="AK61" t="str">
            <v/>
          </cell>
          <cell r="AL61" t="str">
            <v/>
          </cell>
          <cell r="AM61" t="str">
            <v/>
          </cell>
          <cell r="AN61" t="str">
            <v/>
          </cell>
          <cell r="AO61" t="str">
            <v/>
          </cell>
          <cell r="AP61" t="str">
            <v/>
          </cell>
          <cell r="AQ61" t="str">
            <v/>
          </cell>
          <cell r="AR61" t="str">
            <v/>
          </cell>
          <cell r="AS61" t="str">
            <v/>
          </cell>
          <cell r="AT61" t="str">
            <v/>
          </cell>
          <cell r="AU61" t="str">
            <v/>
          </cell>
          <cell r="AV61" t="str">
            <v/>
          </cell>
          <cell r="AW61" t="str">
            <v/>
          </cell>
          <cell r="AX61" t="str">
            <v/>
          </cell>
          <cell r="AY61" t="str">
            <v/>
          </cell>
          <cell r="AZ61" t="str">
            <v/>
          </cell>
          <cell r="BA61" t="str">
            <v/>
          </cell>
          <cell r="BB61" t="str">
            <v/>
          </cell>
          <cell r="BC61" t="str">
            <v/>
          </cell>
          <cell r="BD61" t="str">
            <v/>
          </cell>
          <cell r="BE61" t="str">
            <v/>
          </cell>
          <cell r="BF61" t="str">
            <v/>
          </cell>
          <cell r="BG61" t="str">
            <v/>
          </cell>
          <cell r="BH61" t="str">
            <v/>
          </cell>
          <cell r="BI61" t="str">
            <v/>
          </cell>
          <cell r="BJ61" t="str">
            <v/>
          </cell>
          <cell r="BK61" t="str">
            <v/>
          </cell>
          <cell r="BL61" t="str">
            <v/>
          </cell>
          <cell r="BM61" t="str">
            <v/>
          </cell>
          <cell r="BN61" t="str">
            <v/>
          </cell>
          <cell r="BO61" t="str">
            <v/>
          </cell>
          <cell r="BP61" t="str">
            <v/>
          </cell>
          <cell r="BQ61" t="str">
            <v/>
          </cell>
          <cell r="BR61" t="str">
            <v/>
          </cell>
          <cell r="BS61" t="str">
            <v/>
          </cell>
          <cell r="BT61" t="str">
            <v/>
          </cell>
          <cell r="BU61" t="str">
            <v/>
          </cell>
          <cell r="BV61" t="str">
            <v/>
          </cell>
          <cell r="BW61" t="str">
            <v/>
          </cell>
          <cell r="BX61" t="str">
            <v/>
          </cell>
          <cell r="BY61" t="str">
            <v/>
          </cell>
          <cell r="BZ61" t="str">
            <v/>
          </cell>
          <cell r="CA61" t="str">
            <v/>
          </cell>
          <cell r="CB61" t="str">
            <v/>
          </cell>
          <cell r="CC61" t="str">
            <v/>
          </cell>
          <cell r="CD61" t="str">
            <v/>
          </cell>
          <cell r="CE61" t="str">
            <v/>
          </cell>
          <cell r="CF61" t="str">
            <v/>
          </cell>
          <cell r="CG61" t="str">
            <v/>
          </cell>
          <cell r="CH61" t="str">
            <v/>
          </cell>
          <cell r="CI61" t="str">
            <v/>
          </cell>
          <cell r="CJ61" t="str">
            <v/>
          </cell>
          <cell r="CK61" t="str">
            <v/>
          </cell>
          <cell r="CL61" t="str">
            <v/>
          </cell>
          <cell r="CM61" t="str">
            <v/>
          </cell>
          <cell r="CN61" t="str">
            <v/>
          </cell>
          <cell r="CO61" t="str">
            <v/>
          </cell>
          <cell r="CP61" t="str">
            <v/>
          </cell>
          <cell r="CQ61" t="str">
            <v/>
          </cell>
          <cell r="CR61" t="str">
            <v/>
          </cell>
          <cell r="CS61" t="str">
            <v/>
          </cell>
          <cell r="CT61" t="str">
            <v/>
          </cell>
          <cell r="CU61" t="str">
            <v/>
          </cell>
          <cell r="CV61" t="str">
            <v/>
          </cell>
          <cell r="CW61" t="str">
            <v/>
          </cell>
          <cell r="CX61" t="str">
            <v/>
          </cell>
          <cell r="CY61" t="str">
            <v/>
          </cell>
          <cell r="CZ61" t="str">
            <v/>
          </cell>
          <cell r="DA61" t="str">
            <v/>
          </cell>
          <cell r="DB61" t="str">
            <v/>
          </cell>
          <cell r="DC61" t="str">
            <v/>
          </cell>
          <cell r="DD61" t="str">
            <v/>
          </cell>
          <cell r="DE61" t="str">
            <v/>
          </cell>
          <cell r="DF61" t="str">
            <v/>
          </cell>
          <cell r="DG61" t="str">
            <v/>
          </cell>
        </row>
        <row r="62">
          <cell r="B62">
            <v>62</v>
          </cell>
          <cell r="C62" t="str">
            <v>Total do Passivo</v>
          </cell>
          <cell r="D62">
            <v>1114</v>
          </cell>
          <cell r="G62">
            <v>1114</v>
          </cell>
          <cell r="L62">
            <v>792.30085025999995</v>
          </cell>
          <cell r="M62">
            <v>0</v>
          </cell>
          <cell r="N62">
            <v>0</v>
          </cell>
          <cell r="O62">
            <v>0</v>
          </cell>
          <cell r="P62">
            <v>755.71421978000001</v>
          </cell>
          <cell r="Q62">
            <v>-36.58663047999994</v>
          </cell>
          <cell r="R62">
            <v>0</v>
          </cell>
          <cell r="S62">
            <v>0</v>
          </cell>
          <cell r="T62">
            <v>730.13570811000011</v>
          </cell>
          <cell r="U62">
            <v>-25.578511669999898</v>
          </cell>
          <cell r="V62">
            <v>0</v>
          </cell>
          <cell r="W62">
            <v>0</v>
          </cell>
          <cell r="X62">
            <v>697.8798839399999</v>
          </cell>
          <cell r="Y62">
            <v>-32.25582417000021</v>
          </cell>
          <cell r="Z62">
            <v>0</v>
          </cell>
          <cell r="AA62">
            <v>0</v>
          </cell>
          <cell r="AB62">
            <v>678.0099279399999</v>
          </cell>
          <cell r="AC62">
            <v>-19.869956000000002</v>
          </cell>
          <cell r="AD62">
            <v>0</v>
          </cell>
          <cell r="AE62">
            <v>0</v>
          </cell>
          <cell r="AF62">
            <v>682.99413361999996</v>
          </cell>
          <cell r="AG62">
            <v>4.9842056800000591</v>
          </cell>
          <cell r="AH62">
            <v>0</v>
          </cell>
          <cell r="AI62">
            <v>0</v>
          </cell>
          <cell r="AJ62">
            <v>680.51467281999976</v>
          </cell>
          <cell r="AK62">
            <v>-2.4794608000001972</v>
          </cell>
          <cell r="AL62">
            <v>0</v>
          </cell>
          <cell r="AM62">
            <v>0</v>
          </cell>
          <cell r="AN62">
            <v>674.77437009999994</v>
          </cell>
          <cell r="AO62">
            <v>-5.7403027199998178</v>
          </cell>
          <cell r="AP62">
            <v>0</v>
          </cell>
          <cell r="AQ62">
            <v>0</v>
          </cell>
          <cell r="AR62">
            <v>702.77238651000016</v>
          </cell>
          <cell r="AS62">
            <v>27.998016410000218</v>
          </cell>
          <cell r="AT62">
            <v>0</v>
          </cell>
          <cell r="AU62">
            <v>0</v>
          </cell>
          <cell r="AV62">
            <v>782.06355113000006</v>
          </cell>
          <cell r="AW62">
            <v>79.291164619999904</v>
          </cell>
          <cell r="AX62">
            <v>0</v>
          </cell>
          <cell r="AY62">
            <v>0</v>
          </cell>
          <cell r="AZ62">
            <v>820.10391331999972</v>
          </cell>
          <cell r="BA62">
            <v>38.040362189999655</v>
          </cell>
          <cell r="BB62">
            <v>0</v>
          </cell>
          <cell r="BC62">
            <v>0</v>
          </cell>
          <cell r="BD62">
            <v>760.15218949000041</v>
          </cell>
          <cell r="BE62">
            <v>-59.95172382999931</v>
          </cell>
          <cell r="BF62">
            <v>0</v>
          </cell>
          <cell r="BG62">
            <v>0</v>
          </cell>
          <cell r="BH62">
            <v>709.11138668000046</v>
          </cell>
          <cell r="BI62">
            <v>-51.040802809999946</v>
          </cell>
          <cell r="BJ62">
            <v>709.1113866799999</v>
          </cell>
          <cell r="BK62">
            <v>709.1113866799999</v>
          </cell>
          <cell r="BL62">
            <v>677.29191958999991</v>
          </cell>
          <cell r="BM62">
            <v>-31.819467090000558</v>
          </cell>
          <cell r="BN62">
            <v>678.10428465999996</v>
          </cell>
          <cell r="BO62">
            <v>-31.00710201999998</v>
          </cell>
          <cell r="BP62">
            <v>648.60286703000008</v>
          </cell>
          <cell r="BQ62">
            <v>-28.689052559999823</v>
          </cell>
          <cell r="BR62">
            <v>666.54596685999991</v>
          </cell>
          <cell r="BS62">
            <v>-11.558317800000035</v>
          </cell>
          <cell r="BT62">
            <v>629.87177675999999</v>
          </cell>
          <cell r="BU62">
            <v>-18.731090270000095</v>
          </cell>
          <cell r="BV62">
            <v>645.33281801999988</v>
          </cell>
          <cell r="BW62">
            <v>-21.213148839999985</v>
          </cell>
          <cell r="BX62">
            <v>632.00366568000004</v>
          </cell>
          <cell r="BY62">
            <v>2.1318889200000513</v>
          </cell>
          <cell r="BZ62">
            <v>594.75003786999991</v>
          </cell>
          <cell r="CA62">
            <v>-50.582780149999977</v>
          </cell>
          <cell r="CB62">
            <v>665.71654501</v>
          </cell>
          <cell r="CC62">
            <v>33.712879329999964</v>
          </cell>
          <cell r="CD62">
            <v>566.1103844999999</v>
          </cell>
          <cell r="CE62">
            <v>-28.639653369999998</v>
          </cell>
          <cell r="CF62">
            <v>646.80259027000011</v>
          </cell>
          <cell r="CG62">
            <v>-18.913954739999895</v>
          </cell>
          <cell r="CH62">
            <v>571.25348804999987</v>
          </cell>
          <cell r="CI62">
            <v>5.1431035499999913</v>
          </cell>
          <cell r="CJ62">
            <v>717.85178445000008</v>
          </cell>
          <cell r="CK62">
            <v>71.049194179999972</v>
          </cell>
          <cell r="CL62">
            <v>615.15141230999984</v>
          </cell>
          <cell r="CM62">
            <v>43.897924260000011</v>
          </cell>
          <cell r="CN62">
            <v>754.97263297000018</v>
          </cell>
          <cell r="CO62">
            <v>37.120848520000095</v>
          </cell>
          <cell r="CP62">
            <v>661.21621561999984</v>
          </cell>
          <cell r="CQ62">
            <v>46.064803309999974</v>
          </cell>
          <cell r="CR62">
            <v>856.82997794999994</v>
          </cell>
          <cell r="CS62">
            <v>101.85734497999977</v>
          </cell>
          <cell r="CT62">
            <v>753.70732729999986</v>
          </cell>
          <cell r="CU62">
            <v>92.491111679999989</v>
          </cell>
          <cell r="CV62">
            <v>847.60116217999985</v>
          </cell>
          <cell r="CW62">
            <v>-9.2288157700000966</v>
          </cell>
          <cell r="CX62">
            <v>791.85505958999988</v>
          </cell>
          <cell r="CY62">
            <v>38.147732289999979</v>
          </cell>
          <cell r="CZ62">
            <v>828.98514831999989</v>
          </cell>
          <cell r="DA62">
            <v>-18.616013859999953</v>
          </cell>
          <cell r="DB62">
            <v>811.0037818699999</v>
          </cell>
          <cell r="DC62">
            <v>19.148722279999973</v>
          </cell>
          <cell r="DD62">
            <v>0</v>
          </cell>
          <cell r="DE62">
            <v>-828.98514831999989</v>
          </cell>
          <cell r="DF62">
            <v>728.01398311999992</v>
          </cell>
          <cell r="DG62">
            <v>-82.989798749999977</v>
          </cell>
        </row>
        <row r="63">
          <cell r="B63">
            <v>63</v>
          </cell>
        </row>
        <row r="64">
          <cell r="B64">
            <v>64</v>
          </cell>
        </row>
        <row r="65">
          <cell r="B65">
            <v>65</v>
          </cell>
          <cell r="C65" t="str">
            <v>DEMONSTRAÇÃO DE RESULTADOS</v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 t="str">
            <v/>
          </cell>
          <cell r="X65" t="str">
            <v/>
          </cell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  <cell r="AC65" t="str">
            <v/>
          </cell>
          <cell r="AD65" t="str">
            <v/>
          </cell>
          <cell r="AE65" t="str">
            <v/>
          </cell>
          <cell r="AF65" t="str">
            <v/>
          </cell>
          <cell r="AG65" t="str">
            <v/>
          </cell>
          <cell r="AH65" t="str">
            <v/>
          </cell>
          <cell r="AI65" t="str">
            <v/>
          </cell>
          <cell r="AJ65" t="str">
            <v/>
          </cell>
          <cell r="AK65" t="str">
            <v/>
          </cell>
          <cell r="AL65" t="str">
            <v/>
          </cell>
          <cell r="AM65" t="str">
            <v/>
          </cell>
          <cell r="AN65" t="str">
            <v/>
          </cell>
          <cell r="AO65" t="str">
            <v/>
          </cell>
          <cell r="AP65" t="str">
            <v/>
          </cell>
          <cell r="AQ65" t="str">
            <v/>
          </cell>
          <cell r="AR65" t="str">
            <v/>
          </cell>
          <cell r="AS65" t="str">
            <v/>
          </cell>
          <cell r="AT65" t="str">
            <v/>
          </cell>
          <cell r="AU65" t="str">
            <v/>
          </cell>
          <cell r="AV65" t="str">
            <v/>
          </cell>
          <cell r="AW65" t="str">
            <v/>
          </cell>
          <cell r="AX65" t="str">
            <v/>
          </cell>
          <cell r="AY65" t="str">
            <v/>
          </cell>
          <cell r="AZ65" t="str">
            <v/>
          </cell>
          <cell r="BA65" t="str">
            <v/>
          </cell>
          <cell r="BB65" t="str">
            <v/>
          </cell>
          <cell r="BC65" t="str">
            <v/>
          </cell>
          <cell r="BD65" t="str">
            <v/>
          </cell>
          <cell r="BE65" t="str">
            <v/>
          </cell>
          <cell r="BF65" t="str">
            <v/>
          </cell>
          <cell r="BG65" t="str">
            <v/>
          </cell>
          <cell r="BH65" t="str">
            <v/>
          </cell>
          <cell r="BI65" t="str">
            <v/>
          </cell>
          <cell r="BJ65" t="str">
            <v/>
          </cell>
          <cell r="BK65" t="str">
            <v/>
          </cell>
          <cell r="BL65" t="str">
            <v/>
          </cell>
          <cell r="BM65" t="str">
            <v/>
          </cell>
          <cell r="BN65" t="str">
            <v/>
          </cell>
          <cell r="BO65" t="str">
            <v/>
          </cell>
          <cell r="BP65" t="str">
            <v/>
          </cell>
          <cell r="BQ65" t="str">
            <v/>
          </cell>
          <cell r="BR65" t="str">
            <v/>
          </cell>
          <cell r="BS65" t="str">
            <v/>
          </cell>
          <cell r="BT65" t="str">
            <v/>
          </cell>
          <cell r="BU65" t="str">
            <v/>
          </cell>
          <cell r="BV65" t="str">
            <v/>
          </cell>
          <cell r="BW65" t="str">
            <v/>
          </cell>
          <cell r="BX65" t="str">
            <v/>
          </cell>
          <cell r="BY65" t="str">
            <v/>
          </cell>
          <cell r="BZ65" t="str">
            <v/>
          </cell>
          <cell r="CA65" t="str">
            <v/>
          </cell>
          <cell r="CB65" t="str">
            <v/>
          </cell>
          <cell r="CC65" t="str">
            <v/>
          </cell>
          <cell r="CD65" t="str">
            <v/>
          </cell>
          <cell r="CE65" t="str">
            <v/>
          </cell>
          <cell r="CF65" t="str">
            <v/>
          </cell>
          <cell r="CG65" t="str">
            <v/>
          </cell>
          <cell r="CH65" t="str">
            <v/>
          </cell>
          <cell r="CI65" t="str">
            <v/>
          </cell>
          <cell r="CJ65" t="str">
            <v/>
          </cell>
          <cell r="CK65" t="str">
            <v/>
          </cell>
          <cell r="CL65" t="str">
            <v/>
          </cell>
          <cell r="CM65" t="str">
            <v/>
          </cell>
          <cell r="CN65" t="str">
            <v/>
          </cell>
          <cell r="CO65" t="str">
            <v/>
          </cell>
          <cell r="CP65" t="str">
            <v/>
          </cell>
          <cell r="CQ65" t="str">
            <v/>
          </cell>
          <cell r="CR65" t="str">
            <v/>
          </cell>
          <cell r="CS65" t="str">
            <v/>
          </cell>
          <cell r="CT65" t="str">
            <v/>
          </cell>
          <cell r="CU65" t="str">
            <v/>
          </cell>
          <cell r="CV65" t="str">
            <v/>
          </cell>
          <cell r="CW65" t="str">
            <v/>
          </cell>
          <cell r="CX65" t="str">
            <v/>
          </cell>
          <cell r="CY65" t="str">
            <v/>
          </cell>
          <cell r="CZ65" t="str">
            <v/>
          </cell>
          <cell r="DA65" t="str">
            <v/>
          </cell>
          <cell r="DB65" t="str">
            <v/>
          </cell>
          <cell r="DC65" t="str">
            <v/>
          </cell>
          <cell r="DD65" t="str">
            <v/>
          </cell>
          <cell r="DE65" t="str">
            <v/>
          </cell>
          <cell r="DF65" t="str">
            <v/>
          </cell>
          <cell r="DG65" t="str">
            <v/>
          </cell>
        </row>
        <row r="66">
          <cell r="B66">
            <v>66</v>
          </cell>
          <cell r="C66" t="str">
            <v>Receita bruta das vendas</v>
          </cell>
          <cell r="D66">
            <v>1126</v>
          </cell>
          <cell r="G66">
            <v>1126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78.735804389999998</v>
          </cell>
          <cell r="Q66">
            <v>78.735804389999998</v>
          </cell>
          <cell r="R66">
            <v>0</v>
          </cell>
          <cell r="S66">
            <v>0</v>
          </cell>
          <cell r="T66">
            <v>185.11068389000002</v>
          </cell>
          <cell r="U66">
            <v>106.37487950000002</v>
          </cell>
          <cell r="V66">
            <v>0</v>
          </cell>
          <cell r="W66">
            <v>0</v>
          </cell>
          <cell r="X66">
            <v>282.34116667000001</v>
          </cell>
          <cell r="Y66">
            <v>97.230482779999988</v>
          </cell>
          <cell r="Z66">
            <v>0</v>
          </cell>
          <cell r="AA66">
            <v>0</v>
          </cell>
          <cell r="AB66">
            <v>331.99816139000001</v>
          </cell>
          <cell r="AC66">
            <v>49.65699472</v>
          </cell>
          <cell r="AD66">
            <v>0</v>
          </cell>
          <cell r="AE66">
            <v>0</v>
          </cell>
          <cell r="AF66">
            <v>368.18294895999998</v>
          </cell>
          <cell r="AG66">
            <v>36.184787569999969</v>
          </cell>
          <cell r="AH66">
            <v>0</v>
          </cell>
          <cell r="AI66">
            <v>0</v>
          </cell>
          <cell r="AJ66">
            <v>417.86364810999993</v>
          </cell>
          <cell r="AK66">
            <v>49.680699149999953</v>
          </cell>
          <cell r="AL66">
            <v>0</v>
          </cell>
          <cell r="AM66">
            <v>0</v>
          </cell>
          <cell r="AN66">
            <v>492.84988912</v>
          </cell>
          <cell r="AO66">
            <v>74.986241010000072</v>
          </cell>
          <cell r="AP66">
            <v>0</v>
          </cell>
          <cell r="AQ66">
            <v>0</v>
          </cell>
          <cell r="AR66">
            <v>612.46117298000001</v>
          </cell>
          <cell r="AS66">
            <v>119.61128386000001</v>
          </cell>
          <cell r="AT66">
            <v>0</v>
          </cell>
          <cell r="AU66">
            <v>0</v>
          </cell>
          <cell r="AV66">
            <v>798.63515844000005</v>
          </cell>
          <cell r="AW66">
            <v>186.17398546000004</v>
          </cell>
          <cell r="AX66">
            <v>0</v>
          </cell>
          <cell r="AY66">
            <v>0</v>
          </cell>
          <cell r="AZ66">
            <v>1017.1186728500001</v>
          </cell>
          <cell r="BA66">
            <v>218.48351441</v>
          </cell>
          <cell r="BB66">
            <v>0</v>
          </cell>
          <cell r="BC66">
            <v>0</v>
          </cell>
          <cell r="BD66">
            <v>1193.95322033</v>
          </cell>
          <cell r="BE66">
            <v>176.83454747999997</v>
          </cell>
          <cell r="BF66">
            <v>0</v>
          </cell>
          <cell r="BG66">
            <v>0</v>
          </cell>
          <cell r="BH66">
            <v>1308.0565054900001</v>
          </cell>
          <cell r="BI66">
            <v>114.10328516000004</v>
          </cell>
          <cell r="BJ66">
            <v>0</v>
          </cell>
          <cell r="BK66">
            <v>0</v>
          </cell>
          <cell r="BL66">
            <v>86.656269650000013</v>
          </cell>
          <cell r="BM66">
            <v>86.656269650000013</v>
          </cell>
          <cell r="BN66">
            <v>86.868498590000002</v>
          </cell>
          <cell r="BO66">
            <v>86.868498590000002</v>
          </cell>
          <cell r="BP66">
            <v>165.24808714</v>
          </cell>
          <cell r="BQ66">
            <v>78.591817489999983</v>
          </cell>
          <cell r="BR66">
            <v>167.00443060000001</v>
          </cell>
          <cell r="BS66">
            <v>80.135932010000005</v>
          </cell>
          <cell r="BT66">
            <v>262.31068801999999</v>
          </cell>
          <cell r="BU66">
            <v>97.062600879999991</v>
          </cell>
          <cell r="BV66">
            <v>245.80661751000002</v>
          </cell>
          <cell r="BW66">
            <v>78.802186910000003</v>
          </cell>
          <cell r="BX66">
            <v>312.01518952999999</v>
          </cell>
          <cell r="BY66">
            <v>49.70450151</v>
          </cell>
          <cell r="BZ66">
            <v>291.03771316000001</v>
          </cell>
          <cell r="CA66">
            <v>45.23109565</v>
          </cell>
          <cell r="CB66">
            <v>371.08165447000005</v>
          </cell>
          <cell r="CC66">
            <v>59.06646494000006</v>
          </cell>
          <cell r="CD66">
            <v>335.11719782</v>
          </cell>
          <cell r="CE66">
            <v>44.079484659999999</v>
          </cell>
          <cell r="CF66">
            <v>430.86913692000002</v>
          </cell>
          <cell r="CG66">
            <v>59.78748244999997</v>
          </cell>
          <cell r="CH66">
            <v>390.90039978999999</v>
          </cell>
          <cell r="CI66">
            <v>55.78320197</v>
          </cell>
          <cell r="CJ66">
            <v>516.99868724999999</v>
          </cell>
          <cell r="CK66">
            <v>86.129550329999972</v>
          </cell>
          <cell r="CL66">
            <v>469.46064274000003</v>
          </cell>
          <cell r="CM66">
            <v>78.560242950000003</v>
          </cell>
          <cell r="CN66">
            <v>628.66306765000002</v>
          </cell>
          <cell r="CO66">
            <v>111.66438040000003</v>
          </cell>
          <cell r="CP66">
            <v>600.01897329999997</v>
          </cell>
          <cell r="CQ66">
            <v>130.55833056</v>
          </cell>
          <cell r="CR66">
            <v>805.82352595999987</v>
          </cell>
          <cell r="CS66">
            <v>177.16045830999985</v>
          </cell>
          <cell r="CT66">
            <v>801.46148728000003</v>
          </cell>
          <cell r="CU66">
            <v>201.44251398</v>
          </cell>
          <cell r="CV66">
            <v>1058.84081148</v>
          </cell>
          <cell r="CW66">
            <v>253.01728552000009</v>
          </cell>
          <cell r="CX66">
            <v>1032.6727883799999</v>
          </cell>
          <cell r="CY66">
            <v>231.21130109999999</v>
          </cell>
          <cell r="CZ66">
            <v>1299.5361286699999</v>
          </cell>
          <cell r="DA66">
            <v>240.69531718999997</v>
          </cell>
          <cell r="DB66">
            <v>1231.8044763299999</v>
          </cell>
          <cell r="DC66">
            <v>199.13168794999999</v>
          </cell>
          <cell r="DD66">
            <v>0</v>
          </cell>
          <cell r="DE66">
            <v>-1299.5361286699999</v>
          </cell>
          <cell r="DF66">
            <v>1346.14833043</v>
          </cell>
          <cell r="DG66">
            <v>114.34385409999999</v>
          </cell>
        </row>
        <row r="67">
          <cell r="B67">
            <v>67</v>
          </cell>
          <cell r="C67" t="str">
            <v xml:space="preserve">      Venda produtos</v>
          </cell>
          <cell r="D67">
            <v>1118</v>
          </cell>
          <cell r="G67">
            <v>1118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77.93656369</v>
          </cell>
          <cell r="Q67">
            <v>77.93656369</v>
          </cell>
          <cell r="R67">
            <v>0</v>
          </cell>
          <cell r="S67">
            <v>0</v>
          </cell>
          <cell r="T67">
            <v>181.07226933000001</v>
          </cell>
          <cell r="U67">
            <v>103.13570564000001</v>
          </cell>
          <cell r="V67">
            <v>0</v>
          </cell>
          <cell r="W67">
            <v>0</v>
          </cell>
          <cell r="X67">
            <v>274.56031493</v>
          </cell>
          <cell r="Y67">
            <v>93.488045599999992</v>
          </cell>
          <cell r="Z67">
            <v>0</v>
          </cell>
          <cell r="AA67">
            <v>0</v>
          </cell>
          <cell r="AB67">
            <v>316.18980620999997</v>
          </cell>
          <cell r="AC67">
            <v>41.629491279999968</v>
          </cell>
          <cell r="AD67">
            <v>0</v>
          </cell>
          <cell r="AE67">
            <v>0</v>
          </cell>
          <cell r="AF67">
            <v>350.49767056999997</v>
          </cell>
          <cell r="AG67">
            <v>34.307864359999996</v>
          </cell>
          <cell r="AH67">
            <v>0</v>
          </cell>
          <cell r="AI67">
            <v>0</v>
          </cell>
          <cell r="AJ67">
            <v>398.48946826999997</v>
          </cell>
          <cell r="AK67">
            <v>47.991797700000006</v>
          </cell>
          <cell r="AL67">
            <v>0</v>
          </cell>
          <cell r="AM67">
            <v>0</v>
          </cell>
          <cell r="AN67">
            <v>469.75544267999999</v>
          </cell>
          <cell r="AO67">
            <v>71.265974410000013</v>
          </cell>
          <cell r="AP67">
            <v>0</v>
          </cell>
          <cell r="AQ67">
            <v>0</v>
          </cell>
          <cell r="AR67">
            <v>586.49865285999999</v>
          </cell>
          <cell r="AS67">
            <v>116.74321018000001</v>
          </cell>
          <cell r="AT67">
            <v>0</v>
          </cell>
          <cell r="AU67">
            <v>0</v>
          </cell>
          <cell r="AV67">
            <v>763.93128846000002</v>
          </cell>
          <cell r="AW67">
            <v>177.43263560000003</v>
          </cell>
          <cell r="AX67">
            <v>0</v>
          </cell>
          <cell r="AY67">
            <v>0</v>
          </cell>
          <cell r="AZ67">
            <v>976.40828807000003</v>
          </cell>
          <cell r="BA67">
            <v>212.47699961000001</v>
          </cell>
          <cell r="BB67">
            <v>0</v>
          </cell>
          <cell r="BC67">
            <v>0</v>
          </cell>
          <cell r="BD67">
            <v>1145.5519872300001</v>
          </cell>
          <cell r="BE67">
            <v>169.1436991600001</v>
          </cell>
          <cell r="BF67">
            <v>0</v>
          </cell>
          <cell r="BG67">
            <v>0</v>
          </cell>
          <cell r="BH67">
            <v>1256.4915175199999</v>
          </cell>
          <cell r="BI67">
            <v>110.93953028999977</v>
          </cell>
          <cell r="BJ67">
            <v>0</v>
          </cell>
          <cell r="BK67">
            <v>0</v>
          </cell>
          <cell r="BL67">
            <v>85.871367290000009</v>
          </cell>
          <cell r="BM67">
            <v>85.871367290000009</v>
          </cell>
          <cell r="BN67">
            <v>86.868498590000002</v>
          </cell>
          <cell r="BO67">
            <v>86.868498590000002</v>
          </cell>
          <cell r="BP67">
            <v>161.61299915999999</v>
          </cell>
          <cell r="BQ67">
            <v>75.741631869999978</v>
          </cell>
          <cell r="BR67">
            <v>167.00443060000001</v>
          </cell>
          <cell r="BS67">
            <v>80.135932010000005</v>
          </cell>
          <cell r="BT67">
            <v>255.17273214999997</v>
          </cell>
          <cell r="BU67">
            <v>93.559732989999986</v>
          </cell>
          <cell r="BV67">
            <v>245.80661751000002</v>
          </cell>
          <cell r="BW67">
            <v>78.802186910000003</v>
          </cell>
          <cell r="BX67">
            <v>304.07059720000001</v>
          </cell>
          <cell r="BY67">
            <v>48.897865050000036</v>
          </cell>
          <cell r="BZ67">
            <v>291.03771316000001</v>
          </cell>
          <cell r="CA67">
            <v>45.23109565</v>
          </cell>
          <cell r="CB67">
            <v>361.46612060000001</v>
          </cell>
          <cell r="CC67">
            <v>57.395523400000002</v>
          </cell>
          <cell r="CD67">
            <v>335.11719782</v>
          </cell>
          <cell r="CE67">
            <v>44.079484659999999</v>
          </cell>
          <cell r="CF67">
            <v>418.43753075000001</v>
          </cell>
          <cell r="CG67">
            <v>56.971410149999997</v>
          </cell>
          <cell r="CH67">
            <v>390.90039978999999</v>
          </cell>
          <cell r="CI67">
            <v>55.78320197</v>
          </cell>
          <cell r="CJ67">
            <v>502.14920073000002</v>
          </cell>
          <cell r="CK67">
            <v>83.711669980000011</v>
          </cell>
          <cell r="CL67">
            <v>469.46064274000003</v>
          </cell>
          <cell r="CM67">
            <v>78.560242950000003</v>
          </cell>
          <cell r="CN67">
            <v>611.8745308099999</v>
          </cell>
          <cell r="CO67">
            <v>109.72533007999988</v>
          </cell>
          <cell r="CP67">
            <v>600.01897329999997</v>
          </cell>
          <cell r="CQ67">
            <v>130.55833056</v>
          </cell>
          <cell r="CR67">
            <v>787.17759260999992</v>
          </cell>
          <cell r="CS67">
            <v>175.30306180000002</v>
          </cell>
          <cell r="CT67">
            <v>801.46148728000003</v>
          </cell>
          <cell r="CU67">
            <v>201.44251398</v>
          </cell>
          <cell r="CV67">
            <v>1033.93981459</v>
          </cell>
          <cell r="CW67">
            <v>246.76222198000005</v>
          </cell>
          <cell r="CX67">
            <v>1032.6727883799999</v>
          </cell>
          <cell r="CY67">
            <v>231.21130109999999</v>
          </cell>
          <cell r="CZ67">
            <v>1263.8190031099998</v>
          </cell>
          <cell r="DA67">
            <v>229.87918851999984</v>
          </cell>
          <cell r="DB67">
            <v>1231.8044763299999</v>
          </cell>
          <cell r="DC67">
            <v>199.13168794999999</v>
          </cell>
          <cell r="DD67">
            <v>0</v>
          </cell>
          <cell r="DE67">
            <v>-1263.8190031099998</v>
          </cell>
          <cell r="DF67">
            <v>1346.14833043</v>
          </cell>
          <cell r="DG67">
            <v>114.34385409999999</v>
          </cell>
        </row>
        <row r="68">
          <cell r="B68">
            <v>68</v>
          </cell>
          <cell r="C68" t="str">
            <v xml:space="preserve">      Revenda produtos</v>
          </cell>
          <cell r="D68">
            <v>1124</v>
          </cell>
          <cell r="G68">
            <v>1124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0.79924069999999992</v>
          </cell>
          <cell r="Q68">
            <v>0.79924069999999992</v>
          </cell>
          <cell r="R68">
            <v>0</v>
          </cell>
          <cell r="S68">
            <v>0</v>
          </cell>
          <cell r="T68">
            <v>4.0384145599999997</v>
          </cell>
          <cell r="U68">
            <v>3.2391738599999997</v>
          </cell>
          <cell r="V68">
            <v>0</v>
          </cell>
          <cell r="W68">
            <v>0</v>
          </cell>
          <cell r="X68">
            <v>7.7808517400000001</v>
          </cell>
          <cell r="Y68">
            <v>3.7424371800000005</v>
          </cell>
          <cell r="Z68">
            <v>0</v>
          </cell>
          <cell r="AA68">
            <v>0</v>
          </cell>
          <cell r="AB68">
            <v>15.80835518</v>
          </cell>
          <cell r="AC68">
            <v>8.0275034400000003</v>
          </cell>
          <cell r="AD68">
            <v>0</v>
          </cell>
          <cell r="AE68">
            <v>0</v>
          </cell>
          <cell r="AF68">
            <v>17.685278390000001</v>
          </cell>
          <cell r="AG68">
            <v>1.8769232100000011</v>
          </cell>
          <cell r="AH68">
            <v>0</v>
          </cell>
          <cell r="AI68">
            <v>0</v>
          </cell>
          <cell r="AJ68">
            <v>19.37417984</v>
          </cell>
          <cell r="AK68">
            <v>1.6889014499999995</v>
          </cell>
          <cell r="AL68">
            <v>0</v>
          </cell>
          <cell r="AM68">
            <v>0</v>
          </cell>
          <cell r="AN68">
            <v>23.094446440000002</v>
          </cell>
          <cell r="AO68">
            <v>3.7202666000000022</v>
          </cell>
          <cell r="AP68">
            <v>0</v>
          </cell>
          <cell r="AQ68">
            <v>0</v>
          </cell>
          <cell r="AR68">
            <v>25.962520120000001</v>
          </cell>
          <cell r="AS68">
            <v>2.8680736799999984</v>
          </cell>
          <cell r="AT68">
            <v>0</v>
          </cell>
          <cell r="AU68">
            <v>0</v>
          </cell>
          <cell r="AV68">
            <v>34.703869979999993</v>
          </cell>
          <cell r="AW68">
            <v>8.7413498599999926</v>
          </cell>
          <cell r="AX68">
            <v>0</v>
          </cell>
          <cell r="AY68">
            <v>0</v>
          </cell>
          <cell r="AZ68">
            <v>40.710384779999998</v>
          </cell>
          <cell r="BA68">
            <v>6.006514800000005</v>
          </cell>
          <cell r="BB68">
            <v>0</v>
          </cell>
          <cell r="BC68">
            <v>0</v>
          </cell>
          <cell r="BD68">
            <v>48.401233099999999</v>
          </cell>
          <cell r="BE68">
            <v>7.6908483200000006</v>
          </cell>
          <cell r="BF68">
            <v>0</v>
          </cell>
          <cell r="BG68">
            <v>0</v>
          </cell>
          <cell r="BH68">
            <v>51.564987969999997</v>
          </cell>
          <cell r="BI68">
            <v>3.1637548699999982</v>
          </cell>
          <cell r="BJ68">
            <v>0</v>
          </cell>
          <cell r="BK68">
            <v>0</v>
          </cell>
          <cell r="BL68">
            <v>0.78490236000000002</v>
          </cell>
          <cell r="BM68">
            <v>0.78490236000000002</v>
          </cell>
          <cell r="BN68">
            <v>0</v>
          </cell>
          <cell r="BO68">
            <v>0</v>
          </cell>
          <cell r="BP68">
            <v>3.6350879799999998</v>
          </cell>
          <cell r="BQ68">
            <v>2.8501856199999995</v>
          </cell>
          <cell r="BR68">
            <v>0</v>
          </cell>
          <cell r="BS68">
            <v>0</v>
          </cell>
          <cell r="BT68">
            <v>7.1379558699999999</v>
          </cell>
          <cell r="BU68">
            <v>3.5028678900000001</v>
          </cell>
          <cell r="BV68">
            <v>0</v>
          </cell>
          <cell r="BW68">
            <v>0</v>
          </cell>
          <cell r="BX68">
            <v>7.9445923299999999</v>
          </cell>
          <cell r="BY68">
            <v>0.80663646</v>
          </cell>
          <cell r="BZ68">
            <v>0</v>
          </cell>
          <cell r="CA68">
            <v>0</v>
          </cell>
          <cell r="CB68">
            <v>9.6155338699999984</v>
          </cell>
          <cell r="CC68">
            <v>1.6709415399999985</v>
          </cell>
          <cell r="CD68">
            <v>0</v>
          </cell>
          <cell r="CE68">
            <v>0</v>
          </cell>
          <cell r="CF68">
            <v>12.43160617</v>
          </cell>
          <cell r="CG68">
            <v>2.8160723000000019</v>
          </cell>
          <cell r="CH68">
            <v>0</v>
          </cell>
          <cell r="CI68">
            <v>0</v>
          </cell>
          <cell r="CJ68">
            <v>14.849486519999999</v>
          </cell>
          <cell r="CK68">
            <v>2.417880349999999</v>
          </cell>
          <cell r="CL68">
            <v>0</v>
          </cell>
          <cell r="CM68">
            <v>0</v>
          </cell>
          <cell r="CN68">
            <v>16.788536839999999</v>
          </cell>
          <cell r="CO68">
            <v>1.9390503199999998</v>
          </cell>
          <cell r="CP68">
            <v>0</v>
          </cell>
          <cell r="CQ68">
            <v>0</v>
          </cell>
          <cell r="CR68">
            <v>18.64593335</v>
          </cell>
          <cell r="CS68">
            <v>1.8573965100000009</v>
          </cell>
          <cell r="CT68">
            <v>0</v>
          </cell>
          <cell r="CU68">
            <v>0</v>
          </cell>
          <cell r="CV68">
            <v>24.900996890000002</v>
          </cell>
          <cell r="CW68">
            <v>6.2550635400000019</v>
          </cell>
          <cell r="CX68">
            <v>0</v>
          </cell>
          <cell r="CY68">
            <v>0</v>
          </cell>
          <cell r="CZ68">
            <v>35.717125559999999</v>
          </cell>
          <cell r="DA68">
            <v>10.816128669999998</v>
          </cell>
          <cell r="DB68">
            <v>0</v>
          </cell>
          <cell r="DC68">
            <v>0</v>
          </cell>
          <cell r="DD68">
            <v>0</v>
          </cell>
          <cell r="DE68">
            <v>-35.717125559999999</v>
          </cell>
          <cell r="DF68">
            <v>0</v>
          </cell>
          <cell r="DG68">
            <v>0</v>
          </cell>
        </row>
        <row r="69">
          <cell r="B69">
            <v>69</v>
          </cell>
          <cell r="C69" t="str">
            <v xml:space="preserve">      Venda serviços</v>
          </cell>
          <cell r="D69">
            <v>1121</v>
          </cell>
          <cell r="G69">
            <v>1121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</row>
        <row r="70">
          <cell r="B70">
            <v>70</v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H70" t="str">
            <v/>
          </cell>
          <cell r="AI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/>
          </cell>
          <cell r="AN70" t="str">
            <v/>
          </cell>
          <cell r="AO70" t="str">
            <v/>
          </cell>
          <cell r="AP70" t="str">
            <v/>
          </cell>
          <cell r="AQ70" t="str">
            <v/>
          </cell>
          <cell r="AR70" t="str">
            <v/>
          </cell>
          <cell r="AS70" t="str">
            <v/>
          </cell>
          <cell r="AT70" t="str">
            <v/>
          </cell>
          <cell r="AU70" t="str">
            <v/>
          </cell>
          <cell r="AV70" t="str">
            <v/>
          </cell>
          <cell r="AW70" t="str">
            <v/>
          </cell>
          <cell r="AX70" t="str">
            <v/>
          </cell>
          <cell r="AY70" t="str">
            <v/>
          </cell>
          <cell r="AZ70" t="str">
            <v/>
          </cell>
          <cell r="BA70" t="str">
            <v/>
          </cell>
          <cell r="BB70" t="str">
            <v/>
          </cell>
          <cell r="BC70" t="str">
            <v/>
          </cell>
          <cell r="BD70" t="str">
            <v/>
          </cell>
          <cell r="BE70" t="str">
            <v/>
          </cell>
          <cell r="BF70" t="str">
            <v/>
          </cell>
          <cell r="BG70" t="str">
            <v/>
          </cell>
          <cell r="BH70" t="str">
            <v/>
          </cell>
          <cell r="BI70" t="str">
            <v/>
          </cell>
          <cell r="BJ70" t="str">
            <v/>
          </cell>
          <cell r="BK70" t="str">
            <v/>
          </cell>
          <cell r="BL70" t="str">
            <v/>
          </cell>
          <cell r="BM70" t="str">
            <v/>
          </cell>
          <cell r="BN70" t="str">
            <v/>
          </cell>
          <cell r="BO70" t="str">
            <v/>
          </cell>
          <cell r="BP70" t="str">
            <v/>
          </cell>
          <cell r="BQ70" t="str">
            <v/>
          </cell>
          <cell r="BR70" t="str">
            <v/>
          </cell>
          <cell r="BS70" t="str">
            <v/>
          </cell>
          <cell r="BT70" t="str">
            <v/>
          </cell>
          <cell r="BU70" t="str">
            <v/>
          </cell>
          <cell r="BV70" t="str">
            <v/>
          </cell>
          <cell r="BW70" t="str">
            <v/>
          </cell>
          <cell r="BX70" t="str">
            <v/>
          </cell>
          <cell r="BY70" t="str">
            <v/>
          </cell>
          <cell r="BZ70" t="str">
            <v/>
          </cell>
          <cell r="CA70" t="str">
            <v/>
          </cell>
          <cell r="CB70" t="str">
            <v/>
          </cell>
          <cell r="CC70" t="str">
            <v/>
          </cell>
          <cell r="CD70" t="str">
            <v/>
          </cell>
          <cell r="CE70" t="str">
            <v/>
          </cell>
          <cell r="CF70" t="str">
            <v/>
          </cell>
          <cell r="CG70" t="str">
            <v/>
          </cell>
          <cell r="CH70" t="str">
            <v/>
          </cell>
          <cell r="CI70" t="str">
            <v/>
          </cell>
          <cell r="CJ70" t="str">
            <v/>
          </cell>
          <cell r="CK70" t="str">
            <v/>
          </cell>
          <cell r="CL70" t="str">
            <v/>
          </cell>
          <cell r="CM70" t="str">
            <v/>
          </cell>
          <cell r="CN70" t="str">
            <v/>
          </cell>
          <cell r="CO70" t="str">
            <v/>
          </cell>
          <cell r="CP70" t="str">
            <v/>
          </cell>
          <cell r="CQ70" t="str">
            <v/>
          </cell>
          <cell r="CR70" t="str">
            <v/>
          </cell>
          <cell r="CS70" t="str">
            <v/>
          </cell>
          <cell r="CT70" t="str">
            <v/>
          </cell>
          <cell r="CU70" t="str">
            <v/>
          </cell>
          <cell r="CV70" t="str">
            <v/>
          </cell>
          <cell r="CW70" t="str">
            <v/>
          </cell>
          <cell r="CX70" t="str">
            <v/>
          </cell>
          <cell r="CY70" t="str">
            <v/>
          </cell>
          <cell r="CZ70" t="str">
            <v/>
          </cell>
          <cell r="DA70" t="str">
            <v/>
          </cell>
          <cell r="DB70" t="str">
            <v/>
          </cell>
          <cell r="DC70" t="str">
            <v/>
          </cell>
          <cell r="DD70" t="str">
            <v/>
          </cell>
          <cell r="DE70" t="str">
            <v/>
          </cell>
          <cell r="DF70" t="str">
            <v/>
          </cell>
          <cell r="DG70" t="str">
            <v/>
          </cell>
        </row>
        <row r="71">
          <cell r="B71">
            <v>71</v>
          </cell>
          <cell r="C71" t="str">
            <v>Deduções de vendas</v>
          </cell>
          <cell r="D71">
            <v>1137</v>
          </cell>
          <cell r="G71">
            <v>1137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-0.88869467000000002</v>
          </cell>
          <cell r="Q71">
            <v>-0.88869467000000002</v>
          </cell>
          <cell r="R71">
            <v>0</v>
          </cell>
          <cell r="S71">
            <v>0</v>
          </cell>
          <cell r="T71">
            <v>-2.3461243899999999</v>
          </cell>
          <cell r="U71">
            <v>-1.4574297199999999</v>
          </cell>
          <cell r="V71">
            <v>0</v>
          </cell>
          <cell r="W71">
            <v>0</v>
          </cell>
          <cell r="X71">
            <v>-3.7525277300000002</v>
          </cell>
          <cell r="Y71">
            <v>-1.4064033400000002</v>
          </cell>
          <cell r="Z71">
            <v>0</v>
          </cell>
          <cell r="AA71">
            <v>0</v>
          </cell>
          <cell r="AB71">
            <v>-4.5160524100000004</v>
          </cell>
          <cell r="AC71">
            <v>-0.76352468000000018</v>
          </cell>
          <cell r="AD71">
            <v>0</v>
          </cell>
          <cell r="AE71">
            <v>0</v>
          </cell>
          <cell r="AF71">
            <v>-5.2930616099999996</v>
          </cell>
          <cell r="AG71">
            <v>-0.77700919999999929</v>
          </cell>
          <cell r="AH71">
            <v>0</v>
          </cell>
          <cell r="AI71">
            <v>0</v>
          </cell>
          <cell r="AJ71">
            <v>-6.4113610400000001</v>
          </cell>
          <cell r="AK71">
            <v>-1.1182994300000004</v>
          </cell>
          <cell r="AL71">
            <v>0</v>
          </cell>
          <cell r="AM71">
            <v>0</v>
          </cell>
          <cell r="AN71">
            <v>-7.8906772500000004</v>
          </cell>
          <cell r="AO71">
            <v>-1.4793162100000004</v>
          </cell>
          <cell r="AP71">
            <v>0</v>
          </cell>
          <cell r="AQ71">
            <v>0</v>
          </cell>
          <cell r="AR71">
            <v>-10.02384713</v>
          </cell>
          <cell r="AS71">
            <v>-2.1331698799999996</v>
          </cell>
          <cell r="AT71">
            <v>0</v>
          </cell>
          <cell r="AU71">
            <v>0</v>
          </cell>
          <cell r="AV71">
            <v>-13.067673359999997</v>
          </cell>
          <cell r="AW71">
            <v>-3.043826229999997</v>
          </cell>
          <cell r="AX71">
            <v>0</v>
          </cell>
          <cell r="AY71">
            <v>0</v>
          </cell>
          <cell r="AZ71">
            <v>-16.846510840000001</v>
          </cell>
          <cell r="BA71">
            <v>-3.7788374800000035</v>
          </cell>
          <cell r="BB71">
            <v>0</v>
          </cell>
          <cell r="BC71">
            <v>0</v>
          </cell>
          <cell r="BD71">
            <v>-20.12581741</v>
          </cell>
          <cell r="BE71">
            <v>-3.2793065699999993</v>
          </cell>
          <cell r="BF71">
            <v>0</v>
          </cell>
          <cell r="BG71">
            <v>0</v>
          </cell>
          <cell r="BH71">
            <v>-22.707829370000002</v>
          </cell>
          <cell r="BI71">
            <v>-2.5820119600000027</v>
          </cell>
          <cell r="BJ71">
            <v>0</v>
          </cell>
          <cell r="BK71">
            <v>0</v>
          </cell>
          <cell r="BL71">
            <v>-1.5321691399999999</v>
          </cell>
          <cell r="BM71">
            <v>-1.5321691399999999</v>
          </cell>
          <cell r="BN71">
            <v>-1.1108093600000002</v>
          </cell>
          <cell r="BO71">
            <v>-1.1108093600000002</v>
          </cell>
          <cell r="BP71">
            <v>-3.00050835</v>
          </cell>
          <cell r="BQ71">
            <v>-1.4683392100000001</v>
          </cell>
          <cell r="BR71">
            <v>-2.1313246100000001</v>
          </cell>
          <cell r="BS71">
            <v>-1.0205152500000001</v>
          </cell>
          <cell r="BT71">
            <v>-4.7587797200000006</v>
          </cell>
          <cell r="BU71">
            <v>-1.7582713700000006</v>
          </cell>
          <cell r="BV71">
            <v>-3.1366150800000003</v>
          </cell>
          <cell r="BW71">
            <v>-1.00529047</v>
          </cell>
          <cell r="BX71">
            <v>-5.7822478799999999</v>
          </cell>
          <cell r="BY71">
            <v>-1.0234681599999993</v>
          </cell>
          <cell r="BZ71">
            <v>-3.7120186400000001</v>
          </cell>
          <cell r="CA71">
            <v>-0.57540355999999993</v>
          </cell>
          <cell r="CB71">
            <v>-7.3204961700000002</v>
          </cell>
          <cell r="CC71">
            <v>-1.5382482900000003</v>
          </cell>
          <cell r="CD71">
            <v>-4.2710049000000003</v>
          </cell>
          <cell r="CE71">
            <v>-0.55898625999999996</v>
          </cell>
          <cell r="CF71">
            <v>-8.8770285400000013</v>
          </cell>
          <cell r="CG71">
            <v>-1.5565323700000011</v>
          </cell>
          <cell r="CH71">
            <v>-4.9729212700000005</v>
          </cell>
          <cell r="CI71">
            <v>-0.70191637000000007</v>
          </cell>
          <cell r="CJ71">
            <v>-10.781960989999998</v>
          </cell>
          <cell r="CK71">
            <v>-1.9049324499999969</v>
          </cell>
          <cell r="CL71">
            <v>-5.8982517900000007</v>
          </cell>
          <cell r="CM71">
            <v>-0.92533052000000005</v>
          </cell>
          <cell r="CN71">
            <v>-13.384000639999998</v>
          </cell>
          <cell r="CO71">
            <v>-2.60203965</v>
          </cell>
          <cell r="CP71">
            <v>-7.4461879300000007</v>
          </cell>
          <cell r="CQ71">
            <v>-1.5479361400000002</v>
          </cell>
          <cell r="CR71">
            <v>-16.746556829999999</v>
          </cell>
          <cell r="CS71">
            <v>-3.3625561900000012</v>
          </cell>
          <cell r="CT71">
            <v>-9.7813465100000005</v>
          </cell>
          <cell r="CU71">
            <v>-2.3351585799999999</v>
          </cell>
          <cell r="CV71">
            <v>-20.724535090000003</v>
          </cell>
          <cell r="CW71">
            <v>-3.977978260000004</v>
          </cell>
          <cell r="CX71">
            <v>-12.464121820000001</v>
          </cell>
          <cell r="CY71">
            <v>-2.6827753100000002</v>
          </cell>
          <cell r="CZ71">
            <v>-25.416755420000001</v>
          </cell>
          <cell r="DA71">
            <v>-4.6922203299999978</v>
          </cell>
          <cell r="DB71">
            <v>-14.77110742</v>
          </cell>
          <cell r="DC71">
            <v>-2.3069855999999995</v>
          </cell>
          <cell r="DD71">
            <v>0</v>
          </cell>
          <cell r="DE71">
            <v>25.416755420000001</v>
          </cell>
          <cell r="DF71">
            <v>-16.125657889999999</v>
          </cell>
          <cell r="DG71">
            <v>-1.35455047</v>
          </cell>
        </row>
        <row r="72">
          <cell r="B72">
            <v>72</v>
          </cell>
          <cell r="C72" t="str">
            <v xml:space="preserve">      Devoluç, cancel e abatim vdas</v>
          </cell>
          <cell r="D72">
            <v>1128</v>
          </cell>
          <cell r="E72">
            <v>1130</v>
          </cell>
          <cell r="F72">
            <v>1132</v>
          </cell>
          <cell r="G72">
            <v>1128</v>
          </cell>
          <cell r="H72">
            <v>1130</v>
          </cell>
          <cell r="I72">
            <v>1132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-9.3201500000000007E-2</v>
          </cell>
          <cell r="Q72">
            <v>-9.3201500000000007E-2</v>
          </cell>
          <cell r="R72">
            <v>0</v>
          </cell>
          <cell r="S72">
            <v>0</v>
          </cell>
          <cell r="T72">
            <v>-0.4211222</v>
          </cell>
          <cell r="U72">
            <v>-0.32792070000000001</v>
          </cell>
          <cell r="V72">
            <v>0</v>
          </cell>
          <cell r="W72">
            <v>0</v>
          </cell>
          <cell r="X72">
            <v>-0.84790581999999992</v>
          </cell>
          <cell r="Y72">
            <v>-0.42678361999999992</v>
          </cell>
          <cell r="Z72">
            <v>0</v>
          </cell>
          <cell r="AA72">
            <v>0</v>
          </cell>
          <cell r="AB72">
            <v>-1.16772662</v>
          </cell>
          <cell r="AC72">
            <v>-0.31982080000000013</v>
          </cell>
          <cell r="AD72">
            <v>0</v>
          </cell>
          <cell r="AE72">
            <v>0</v>
          </cell>
          <cell r="AF72">
            <v>-1.32529217</v>
          </cell>
          <cell r="AG72">
            <v>-0.15756554999999994</v>
          </cell>
          <cell r="AH72">
            <v>0</v>
          </cell>
          <cell r="AI72">
            <v>0</v>
          </cell>
          <cell r="AJ72">
            <v>-1.5491786699999999</v>
          </cell>
          <cell r="AK72">
            <v>-0.22388649999999988</v>
          </cell>
          <cell r="AL72">
            <v>0</v>
          </cell>
          <cell r="AM72">
            <v>0</v>
          </cell>
          <cell r="AN72">
            <v>-1.86917522</v>
          </cell>
          <cell r="AO72">
            <v>-0.31999655000000016</v>
          </cell>
          <cell r="AP72">
            <v>0</v>
          </cell>
          <cell r="AQ72">
            <v>0</v>
          </cell>
          <cell r="AR72">
            <v>-1.9912094299999998</v>
          </cell>
          <cell r="AS72">
            <v>-0.12203420999999981</v>
          </cell>
          <cell r="AT72">
            <v>0</v>
          </cell>
          <cell r="AU72">
            <v>0</v>
          </cell>
          <cell r="AV72">
            <v>-2.4830186599999999</v>
          </cell>
          <cell r="AW72">
            <v>-0.4918092300000001</v>
          </cell>
          <cell r="AX72">
            <v>0</v>
          </cell>
          <cell r="AY72">
            <v>0</v>
          </cell>
          <cell r="AZ72">
            <v>-3.0244387100000001</v>
          </cell>
          <cell r="BA72">
            <v>-0.54142005000000015</v>
          </cell>
          <cell r="BB72">
            <v>0</v>
          </cell>
          <cell r="BC72">
            <v>0</v>
          </cell>
          <cell r="BD72">
            <v>-3.72571919</v>
          </cell>
          <cell r="BE72">
            <v>-0.70128047999999987</v>
          </cell>
          <cell r="BF72">
            <v>0</v>
          </cell>
          <cell r="BG72">
            <v>0</v>
          </cell>
          <cell r="BH72">
            <v>-4.5613668899999995</v>
          </cell>
          <cell r="BI72">
            <v>-0.83564769999999955</v>
          </cell>
          <cell r="BJ72">
            <v>0</v>
          </cell>
          <cell r="BK72">
            <v>0</v>
          </cell>
          <cell r="BL72">
            <v>-0.14955045</v>
          </cell>
          <cell r="BM72">
            <v>-0.14955045</v>
          </cell>
          <cell r="BN72">
            <v>0</v>
          </cell>
          <cell r="BO72">
            <v>0</v>
          </cell>
          <cell r="BP72">
            <v>-0.35801063</v>
          </cell>
          <cell r="BQ72">
            <v>-0.20846017999999999</v>
          </cell>
          <cell r="BR72">
            <v>0</v>
          </cell>
          <cell r="BS72">
            <v>0</v>
          </cell>
          <cell r="BT72">
            <v>-0.66533050000000005</v>
          </cell>
          <cell r="BU72">
            <v>-0.30731987000000005</v>
          </cell>
          <cell r="BV72">
            <v>0</v>
          </cell>
          <cell r="BW72">
            <v>0</v>
          </cell>
          <cell r="BX72">
            <v>-0.72757969999999994</v>
          </cell>
          <cell r="BY72">
            <v>-6.2249199999999894E-2</v>
          </cell>
          <cell r="BZ72">
            <v>0</v>
          </cell>
          <cell r="CA72">
            <v>0</v>
          </cell>
          <cell r="CB72">
            <v>-0.94089407999999997</v>
          </cell>
          <cell r="CC72">
            <v>-0.21331438000000003</v>
          </cell>
          <cell r="CD72">
            <v>0</v>
          </cell>
          <cell r="CE72">
            <v>0</v>
          </cell>
          <cell r="CF72">
            <v>-1.1260011200000002</v>
          </cell>
          <cell r="CG72">
            <v>-0.18510704000000022</v>
          </cell>
          <cell r="CH72">
            <v>0</v>
          </cell>
          <cell r="CI72">
            <v>0</v>
          </cell>
          <cell r="CJ72">
            <v>-1.39613174</v>
          </cell>
          <cell r="CK72">
            <v>-0.27013061999999977</v>
          </cell>
          <cell r="CL72">
            <v>0</v>
          </cell>
          <cell r="CM72">
            <v>0</v>
          </cell>
          <cell r="CN72">
            <v>-2.1654336000000001</v>
          </cell>
          <cell r="CO72">
            <v>-0.76930186000000012</v>
          </cell>
          <cell r="CP72">
            <v>0</v>
          </cell>
          <cell r="CQ72">
            <v>0</v>
          </cell>
          <cell r="CR72">
            <v>-2.70058504</v>
          </cell>
          <cell r="CS72">
            <v>-0.53515143999999992</v>
          </cell>
          <cell r="CT72">
            <v>0</v>
          </cell>
          <cell r="CU72">
            <v>0</v>
          </cell>
          <cell r="CV72">
            <v>-3.4812189199999999</v>
          </cell>
          <cell r="CW72">
            <v>-0.78063387999999989</v>
          </cell>
          <cell r="CX72">
            <v>0</v>
          </cell>
          <cell r="CY72">
            <v>0</v>
          </cell>
          <cell r="CZ72">
            <v>-4.5697468700000003</v>
          </cell>
          <cell r="DA72">
            <v>-1.0885279500000005</v>
          </cell>
          <cell r="DB72">
            <v>0</v>
          </cell>
          <cell r="DC72">
            <v>0</v>
          </cell>
          <cell r="DD72">
            <v>0</v>
          </cell>
          <cell r="DE72">
            <v>4.5697468700000003</v>
          </cell>
          <cell r="DF72">
            <v>0</v>
          </cell>
          <cell r="DG72">
            <v>0</v>
          </cell>
        </row>
        <row r="73">
          <cell r="B73">
            <v>73</v>
          </cell>
          <cell r="C73" t="str">
            <v xml:space="preserve">      Impostos</v>
          </cell>
          <cell r="D73">
            <v>1136</v>
          </cell>
          <cell r="G73">
            <v>1136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-0.79549317000000008</v>
          </cell>
          <cell r="Q73">
            <v>-0.79549317000000008</v>
          </cell>
          <cell r="R73">
            <v>0</v>
          </cell>
          <cell r="S73">
            <v>0</v>
          </cell>
          <cell r="T73">
            <v>-1.9250021899999998</v>
          </cell>
          <cell r="U73">
            <v>-1.1295090199999998</v>
          </cell>
          <cell r="V73">
            <v>0</v>
          </cell>
          <cell r="W73">
            <v>0</v>
          </cell>
          <cell r="X73">
            <v>-2.9046219100000004</v>
          </cell>
          <cell r="Y73">
            <v>-0.97961972000000053</v>
          </cell>
          <cell r="Z73">
            <v>0</v>
          </cell>
          <cell r="AA73">
            <v>0</v>
          </cell>
          <cell r="AB73">
            <v>-3.3483257900000005</v>
          </cell>
          <cell r="AC73">
            <v>-0.44370388000000016</v>
          </cell>
          <cell r="AD73">
            <v>0</v>
          </cell>
          <cell r="AE73">
            <v>0</v>
          </cell>
          <cell r="AF73">
            <v>-3.9677694400000001</v>
          </cell>
          <cell r="AG73">
            <v>-0.61944364999999957</v>
          </cell>
          <cell r="AH73">
            <v>0</v>
          </cell>
          <cell r="AI73">
            <v>0</v>
          </cell>
          <cell r="AJ73">
            <v>-4.8621823700000002</v>
          </cell>
          <cell r="AK73">
            <v>-0.89441293000000011</v>
          </cell>
          <cell r="AL73">
            <v>0</v>
          </cell>
          <cell r="AM73">
            <v>0</v>
          </cell>
          <cell r="AN73">
            <v>-6.0215020300000006</v>
          </cell>
          <cell r="AO73">
            <v>-1.1593196600000004</v>
          </cell>
          <cell r="AP73">
            <v>0</v>
          </cell>
          <cell r="AQ73">
            <v>0</v>
          </cell>
          <cell r="AR73">
            <v>-8.0326377000000004</v>
          </cell>
          <cell r="AS73">
            <v>-2.0111356699999998</v>
          </cell>
          <cell r="AT73">
            <v>0</v>
          </cell>
          <cell r="AU73">
            <v>0</v>
          </cell>
          <cell r="AV73">
            <v>-10.584654699999998</v>
          </cell>
          <cell r="AW73">
            <v>-2.5520169999999975</v>
          </cell>
          <cell r="AX73">
            <v>0</v>
          </cell>
          <cell r="AY73">
            <v>0</v>
          </cell>
          <cell r="AZ73">
            <v>-13.82207213</v>
          </cell>
          <cell r="BA73">
            <v>-3.2374174300000025</v>
          </cell>
          <cell r="BB73">
            <v>0</v>
          </cell>
          <cell r="BC73">
            <v>0</v>
          </cell>
          <cell r="BD73">
            <v>-16.40009822</v>
          </cell>
          <cell r="BE73">
            <v>-2.5780260899999998</v>
          </cell>
          <cell r="BF73">
            <v>0</v>
          </cell>
          <cell r="BG73">
            <v>0</v>
          </cell>
          <cell r="BH73">
            <v>-18.14646248</v>
          </cell>
          <cell r="BI73">
            <v>-1.74636426</v>
          </cell>
          <cell r="BJ73">
            <v>0</v>
          </cell>
          <cell r="BK73">
            <v>0</v>
          </cell>
          <cell r="BL73">
            <v>-1.3826186899999999</v>
          </cell>
          <cell r="BM73">
            <v>-1.3826186899999999</v>
          </cell>
          <cell r="BN73">
            <v>-1.1108093600000002</v>
          </cell>
          <cell r="BO73">
            <v>-1.1108093600000002</v>
          </cell>
          <cell r="BP73">
            <v>-2.6424977200000002</v>
          </cell>
          <cell r="BQ73">
            <v>-1.2598790300000002</v>
          </cell>
          <cell r="BR73">
            <v>-2.1313246100000001</v>
          </cell>
          <cell r="BS73">
            <v>-1.0205152500000001</v>
          </cell>
          <cell r="BT73">
            <v>-4.0934492200000001</v>
          </cell>
          <cell r="BU73">
            <v>-1.4509514999999999</v>
          </cell>
          <cell r="BV73">
            <v>-3.1366150800000003</v>
          </cell>
          <cell r="BW73">
            <v>-1.00529047</v>
          </cell>
          <cell r="BX73">
            <v>-5.0546681799999993</v>
          </cell>
          <cell r="BY73">
            <v>-0.96121895999999918</v>
          </cell>
          <cell r="BZ73">
            <v>-3.7120186400000001</v>
          </cell>
          <cell r="CA73">
            <v>-0.57540355999999993</v>
          </cell>
          <cell r="CB73">
            <v>-6.3796020899999997</v>
          </cell>
          <cell r="CC73">
            <v>-1.3249339100000004</v>
          </cell>
          <cell r="CD73">
            <v>-4.2710049000000003</v>
          </cell>
          <cell r="CE73">
            <v>-0.55898625999999996</v>
          </cell>
          <cell r="CF73">
            <v>-7.7510274200000007</v>
          </cell>
          <cell r="CG73">
            <v>-1.371425330000001</v>
          </cell>
          <cell r="CH73">
            <v>-4.9729212700000005</v>
          </cell>
          <cell r="CI73">
            <v>-0.70191637000000007</v>
          </cell>
          <cell r="CJ73">
            <v>-9.3858292499999987</v>
          </cell>
          <cell r="CK73">
            <v>-1.634801829999998</v>
          </cell>
          <cell r="CL73">
            <v>-5.8982517900000007</v>
          </cell>
          <cell r="CM73">
            <v>-0.92533052000000005</v>
          </cell>
          <cell r="CN73">
            <v>-11.21856704</v>
          </cell>
          <cell r="CO73">
            <v>-1.8327377900000013</v>
          </cell>
          <cell r="CP73">
            <v>-7.4461879300000007</v>
          </cell>
          <cell r="CQ73">
            <v>-1.5479361400000002</v>
          </cell>
          <cell r="CR73">
            <v>-14.045971789999999</v>
          </cell>
          <cell r="CS73">
            <v>-2.8274047499999995</v>
          </cell>
          <cell r="CT73">
            <v>-9.7813465100000005</v>
          </cell>
          <cell r="CU73">
            <v>-2.3351585799999999</v>
          </cell>
          <cell r="CV73">
            <v>-17.243316170000003</v>
          </cell>
          <cell r="CW73">
            <v>-3.1973443800000041</v>
          </cell>
          <cell r="CX73">
            <v>-12.464121820000001</v>
          </cell>
          <cell r="CY73">
            <v>-2.6827753100000002</v>
          </cell>
          <cell r="CZ73">
            <v>-20.847008550000002</v>
          </cell>
          <cell r="DA73">
            <v>-3.6036923799999983</v>
          </cell>
          <cell r="DB73">
            <v>-14.77110742</v>
          </cell>
          <cell r="DC73">
            <v>-2.3069855999999995</v>
          </cell>
          <cell r="DD73">
            <v>0</v>
          </cell>
          <cell r="DE73">
            <v>20.847008550000002</v>
          </cell>
          <cell r="DF73">
            <v>-16.125657889999999</v>
          </cell>
          <cell r="DG73">
            <v>-1.35455047</v>
          </cell>
        </row>
        <row r="74">
          <cell r="B74">
            <v>74</v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  <cell r="AI74" t="str">
            <v/>
          </cell>
          <cell r="AJ74" t="str">
            <v/>
          </cell>
          <cell r="AK74" t="str">
            <v/>
          </cell>
          <cell r="AL74" t="str">
            <v/>
          </cell>
          <cell r="AM74" t="str">
            <v/>
          </cell>
          <cell r="AN74" t="str">
            <v/>
          </cell>
          <cell r="AO74" t="str">
            <v/>
          </cell>
          <cell r="AP74" t="str">
            <v/>
          </cell>
          <cell r="AQ74" t="str">
            <v/>
          </cell>
          <cell r="AR74" t="str">
            <v/>
          </cell>
          <cell r="AS74" t="str">
            <v/>
          </cell>
          <cell r="AT74" t="str">
            <v/>
          </cell>
          <cell r="AU74" t="str">
            <v/>
          </cell>
          <cell r="AV74" t="str">
            <v/>
          </cell>
          <cell r="AW74" t="str">
            <v/>
          </cell>
          <cell r="AX74" t="str">
            <v/>
          </cell>
          <cell r="AY74" t="str">
            <v/>
          </cell>
          <cell r="AZ74" t="str">
            <v/>
          </cell>
          <cell r="BA74" t="str">
            <v/>
          </cell>
          <cell r="BB74" t="str">
            <v/>
          </cell>
          <cell r="BC74" t="str">
            <v/>
          </cell>
          <cell r="BD74" t="str">
            <v/>
          </cell>
          <cell r="BE74" t="str">
            <v/>
          </cell>
          <cell r="BF74" t="str">
            <v/>
          </cell>
          <cell r="BG74" t="str">
            <v/>
          </cell>
          <cell r="BH74" t="str">
            <v/>
          </cell>
          <cell r="BI74" t="str">
            <v/>
          </cell>
          <cell r="BJ74" t="str">
            <v/>
          </cell>
          <cell r="BK74" t="str">
            <v/>
          </cell>
          <cell r="BL74" t="str">
            <v/>
          </cell>
          <cell r="BM74" t="str">
            <v/>
          </cell>
          <cell r="BN74" t="str">
            <v/>
          </cell>
          <cell r="BO74" t="str">
            <v/>
          </cell>
          <cell r="BP74" t="str">
            <v/>
          </cell>
          <cell r="BQ74" t="str">
            <v/>
          </cell>
          <cell r="BR74" t="str">
            <v/>
          </cell>
          <cell r="BS74" t="str">
            <v/>
          </cell>
          <cell r="BT74" t="str">
            <v/>
          </cell>
          <cell r="BU74" t="str">
            <v/>
          </cell>
          <cell r="BV74" t="str">
            <v/>
          </cell>
          <cell r="BW74" t="str">
            <v/>
          </cell>
          <cell r="BX74" t="str">
            <v/>
          </cell>
          <cell r="BY74" t="str">
            <v/>
          </cell>
          <cell r="BZ74" t="str">
            <v/>
          </cell>
          <cell r="CA74" t="str">
            <v/>
          </cell>
          <cell r="CB74" t="str">
            <v/>
          </cell>
          <cell r="CC74" t="str">
            <v/>
          </cell>
          <cell r="CD74" t="str">
            <v/>
          </cell>
          <cell r="CE74" t="str">
            <v/>
          </cell>
          <cell r="CF74" t="str">
            <v/>
          </cell>
          <cell r="CG74" t="str">
            <v/>
          </cell>
          <cell r="CH74" t="str">
            <v/>
          </cell>
          <cell r="CI74" t="str">
            <v/>
          </cell>
          <cell r="CJ74" t="str">
            <v/>
          </cell>
          <cell r="CK74" t="str">
            <v/>
          </cell>
          <cell r="CL74" t="str">
            <v/>
          </cell>
          <cell r="CM74" t="str">
            <v/>
          </cell>
          <cell r="CN74" t="str">
            <v/>
          </cell>
          <cell r="CO74" t="str">
            <v/>
          </cell>
          <cell r="CP74" t="str">
            <v/>
          </cell>
          <cell r="CQ74" t="str">
            <v/>
          </cell>
          <cell r="CR74" t="str">
            <v/>
          </cell>
          <cell r="CS74" t="str">
            <v/>
          </cell>
          <cell r="CT74" t="str">
            <v/>
          </cell>
          <cell r="CU74" t="str">
            <v/>
          </cell>
          <cell r="CV74" t="str">
            <v/>
          </cell>
          <cell r="CW74" t="str">
            <v/>
          </cell>
          <cell r="CX74" t="str">
            <v/>
          </cell>
          <cell r="CY74" t="str">
            <v/>
          </cell>
          <cell r="CZ74" t="str">
            <v/>
          </cell>
          <cell r="DA74" t="str">
            <v/>
          </cell>
          <cell r="DB74" t="str">
            <v/>
          </cell>
          <cell r="DC74" t="str">
            <v/>
          </cell>
          <cell r="DD74" t="str">
            <v/>
          </cell>
          <cell r="DE74" t="str">
            <v/>
          </cell>
          <cell r="DF74" t="str">
            <v/>
          </cell>
          <cell r="DG74" t="str">
            <v/>
          </cell>
        </row>
        <row r="75">
          <cell r="B75">
            <v>75</v>
          </cell>
          <cell r="C75" t="str">
            <v>Receita líquida das vendas</v>
          </cell>
          <cell r="D75">
            <v>1138</v>
          </cell>
          <cell r="G75">
            <v>1138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77.847109719999992</v>
          </cell>
          <cell r="Q75">
            <v>77.847109719999992</v>
          </cell>
          <cell r="R75">
            <v>0</v>
          </cell>
          <cell r="S75">
            <v>0</v>
          </cell>
          <cell r="T75">
            <v>182.76455950000002</v>
          </cell>
          <cell r="U75">
            <v>104.91744978000003</v>
          </cell>
          <cell r="V75">
            <v>0</v>
          </cell>
          <cell r="W75">
            <v>0</v>
          </cell>
          <cell r="X75">
            <v>278.58863894000001</v>
          </cell>
          <cell r="Y75">
            <v>95.824079439999991</v>
          </cell>
          <cell r="Z75">
            <v>0</v>
          </cell>
          <cell r="AA75">
            <v>0</v>
          </cell>
          <cell r="AB75">
            <v>327.48210897999996</v>
          </cell>
          <cell r="AC75">
            <v>48.893470039999954</v>
          </cell>
          <cell r="AD75">
            <v>0</v>
          </cell>
          <cell r="AE75">
            <v>0</v>
          </cell>
          <cell r="AF75">
            <v>362.88988734999998</v>
          </cell>
          <cell r="AG75">
            <v>35.407778370000017</v>
          </cell>
          <cell r="AH75">
            <v>0</v>
          </cell>
          <cell r="AI75">
            <v>0</v>
          </cell>
          <cell r="AJ75">
            <v>411.45228706999995</v>
          </cell>
          <cell r="AK75">
            <v>48.562399719999974</v>
          </cell>
          <cell r="AL75">
            <v>0</v>
          </cell>
          <cell r="AM75">
            <v>0</v>
          </cell>
          <cell r="AN75">
            <v>484.95921186999999</v>
          </cell>
          <cell r="AO75">
            <v>73.506924800000036</v>
          </cell>
          <cell r="AP75">
            <v>0</v>
          </cell>
          <cell r="AQ75">
            <v>0</v>
          </cell>
          <cell r="AR75">
            <v>602.43732584999998</v>
          </cell>
          <cell r="AS75">
            <v>117.47811397999999</v>
          </cell>
          <cell r="AT75">
            <v>0</v>
          </cell>
          <cell r="AU75">
            <v>0</v>
          </cell>
          <cell r="AV75">
            <v>785.5674850800001</v>
          </cell>
          <cell r="AW75">
            <v>183.13015923000012</v>
          </cell>
          <cell r="AX75">
            <v>0</v>
          </cell>
          <cell r="AY75">
            <v>0</v>
          </cell>
          <cell r="AZ75">
            <v>1000.27216201</v>
          </cell>
          <cell r="BA75">
            <v>214.70467692999989</v>
          </cell>
          <cell r="BB75">
            <v>0</v>
          </cell>
          <cell r="BC75">
            <v>0</v>
          </cell>
          <cell r="BD75">
            <v>1173.8274029199999</v>
          </cell>
          <cell r="BE75">
            <v>173.55524090999995</v>
          </cell>
          <cell r="BF75">
            <v>0</v>
          </cell>
          <cell r="BG75">
            <v>0</v>
          </cell>
          <cell r="BH75">
            <v>1285.3486761200002</v>
          </cell>
          <cell r="BI75">
            <v>111.52127320000022</v>
          </cell>
          <cell r="BJ75">
            <v>0</v>
          </cell>
          <cell r="BK75">
            <v>0</v>
          </cell>
          <cell r="BL75">
            <v>85.124100510000005</v>
          </cell>
          <cell r="BM75">
            <v>85.124100510000005</v>
          </cell>
          <cell r="BN75">
            <v>85.757689230000011</v>
          </cell>
          <cell r="BO75">
            <v>85.757689230000011</v>
          </cell>
          <cell r="BP75">
            <v>162.24757879000001</v>
          </cell>
          <cell r="BQ75">
            <v>77.12347828</v>
          </cell>
          <cell r="BR75">
            <v>164.87310599</v>
          </cell>
          <cell r="BS75">
            <v>79.115416760000002</v>
          </cell>
          <cell r="BT75">
            <v>257.55190829999998</v>
          </cell>
          <cell r="BU75">
            <v>95.304329509999974</v>
          </cell>
          <cell r="BV75">
            <v>242.67000243000001</v>
          </cell>
          <cell r="BW75">
            <v>77.796896439999998</v>
          </cell>
          <cell r="BX75">
            <v>306.23294164999999</v>
          </cell>
          <cell r="BY75">
            <v>48.681033350000007</v>
          </cell>
          <cell r="BZ75">
            <v>287.32569452000001</v>
          </cell>
          <cell r="CA75">
            <v>44.655692089999995</v>
          </cell>
          <cell r="CB75">
            <v>363.76115830000003</v>
          </cell>
          <cell r="CC75">
            <v>57.528216650000047</v>
          </cell>
          <cell r="CD75">
            <v>330.84619292000002</v>
          </cell>
          <cell r="CE75">
            <v>43.520498400000001</v>
          </cell>
          <cell r="CF75">
            <v>421.99210837999999</v>
          </cell>
          <cell r="CG75">
            <v>58.230950079999957</v>
          </cell>
          <cell r="CH75">
            <v>385.92747852000002</v>
          </cell>
          <cell r="CI75">
            <v>55.081285600000001</v>
          </cell>
          <cell r="CJ75">
            <v>506.21672625999997</v>
          </cell>
          <cell r="CK75">
            <v>84.224617879999983</v>
          </cell>
          <cell r="CL75">
            <v>463.56239095000001</v>
          </cell>
          <cell r="CM75">
            <v>77.634912430000014</v>
          </cell>
          <cell r="CN75">
            <v>615.27906700999995</v>
          </cell>
          <cell r="CO75">
            <v>109.06234074999998</v>
          </cell>
          <cell r="CP75">
            <v>592.57278537000002</v>
          </cell>
          <cell r="CQ75">
            <v>129.01039442000001</v>
          </cell>
          <cell r="CR75">
            <v>789.07696912999984</v>
          </cell>
          <cell r="CS75">
            <v>173.79790211999989</v>
          </cell>
          <cell r="CT75">
            <v>791.68014076999998</v>
          </cell>
          <cell r="CU75">
            <v>199.10735539999999</v>
          </cell>
          <cell r="CV75">
            <v>1038.1162763899999</v>
          </cell>
          <cell r="CW75">
            <v>249.0393072600001</v>
          </cell>
          <cell r="CX75">
            <v>1020.20866656</v>
          </cell>
          <cell r="CY75">
            <v>228.52852579</v>
          </cell>
          <cell r="CZ75">
            <v>1274.1193732499999</v>
          </cell>
          <cell r="DA75">
            <v>236.00309685999991</v>
          </cell>
          <cell r="DB75">
            <v>1217.03336891</v>
          </cell>
          <cell r="DC75">
            <v>196.82470235</v>
          </cell>
          <cell r="DD75">
            <v>0</v>
          </cell>
          <cell r="DE75">
            <v>-1274.1193732499999</v>
          </cell>
          <cell r="DF75">
            <v>1330.02267254</v>
          </cell>
          <cell r="DG75">
            <v>112.98930362999999</v>
          </cell>
        </row>
        <row r="76">
          <cell r="B76">
            <v>76</v>
          </cell>
        </row>
        <row r="77">
          <cell r="B77">
            <v>77</v>
          </cell>
          <cell r="C77" t="str">
            <v>CPV REAL</v>
          </cell>
          <cell r="D77">
            <v>1434</v>
          </cell>
          <cell r="G77">
            <v>1434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-72.286378739999975</v>
          </cell>
          <cell r="Q77">
            <v>-72.286378739999975</v>
          </cell>
          <cell r="R77">
            <v>0</v>
          </cell>
          <cell r="S77">
            <v>0</v>
          </cell>
          <cell r="T77">
            <v>-170.31376336999995</v>
          </cell>
          <cell r="U77">
            <v>-98.027384629999972</v>
          </cell>
          <cell r="V77">
            <v>0</v>
          </cell>
          <cell r="W77">
            <v>0</v>
          </cell>
          <cell r="X77">
            <v>-263.85520838999997</v>
          </cell>
          <cell r="Y77">
            <v>-93.541445020000026</v>
          </cell>
          <cell r="Z77">
            <v>0</v>
          </cell>
          <cell r="AA77">
            <v>0</v>
          </cell>
          <cell r="AB77">
            <v>-314.39059366000004</v>
          </cell>
          <cell r="AC77">
            <v>-50.535385270000063</v>
          </cell>
          <cell r="AD77">
            <v>0</v>
          </cell>
          <cell r="AE77">
            <v>0</v>
          </cell>
          <cell r="AF77">
            <v>-354.88804671000003</v>
          </cell>
          <cell r="AG77">
            <v>-40.49745304999999</v>
          </cell>
          <cell r="AH77">
            <v>0</v>
          </cell>
          <cell r="AI77">
            <v>0</v>
          </cell>
          <cell r="AJ77">
            <v>-400.38030741000011</v>
          </cell>
          <cell r="AK77">
            <v>-45.492260700000088</v>
          </cell>
          <cell r="AL77">
            <v>0</v>
          </cell>
          <cell r="AM77">
            <v>0</v>
          </cell>
          <cell r="AN77">
            <v>-472.16988242000008</v>
          </cell>
          <cell r="AO77">
            <v>-71.789575009999965</v>
          </cell>
          <cell r="AP77">
            <v>0</v>
          </cell>
          <cell r="AQ77">
            <v>0</v>
          </cell>
          <cell r="AR77">
            <v>-586.26738689000001</v>
          </cell>
          <cell r="AS77">
            <v>-114.09750446999993</v>
          </cell>
          <cell r="AT77">
            <v>0</v>
          </cell>
          <cell r="AU77">
            <v>0</v>
          </cell>
          <cell r="AV77">
            <v>-757.8686861499998</v>
          </cell>
          <cell r="AW77">
            <v>-171.60129925999979</v>
          </cell>
          <cell r="AX77">
            <v>0</v>
          </cell>
          <cell r="AY77">
            <v>0</v>
          </cell>
          <cell r="AZ77">
            <v>-955.10074097000017</v>
          </cell>
          <cell r="BA77">
            <v>-197.23205482000037</v>
          </cell>
          <cell r="BB77">
            <v>0</v>
          </cell>
          <cell r="BC77">
            <v>0</v>
          </cell>
          <cell r="BD77">
            <v>-1110.3518014499996</v>
          </cell>
          <cell r="BE77">
            <v>-155.25106047999941</v>
          </cell>
          <cell r="BF77">
            <v>0</v>
          </cell>
          <cell r="BG77">
            <v>0</v>
          </cell>
          <cell r="BH77">
            <v>-1216.2532218499996</v>
          </cell>
          <cell r="BI77">
            <v>-105.90142040000001</v>
          </cell>
          <cell r="BJ77">
            <v>0</v>
          </cell>
          <cell r="BK77">
            <v>0</v>
          </cell>
          <cell r="BL77">
            <v>-74.445960700000015</v>
          </cell>
          <cell r="BM77">
            <v>-74.445960700000015</v>
          </cell>
          <cell r="BN77">
            <v>-78.075270240000009</v>
          </cell>
          <cell r="BO77">
            <v>-78.075270240000009</v>
          </cell>
          <cell r="BP77">
            <v>-143.36324973999996</v>
          </cell>
          <cell r="BQ77">
            <v>-68.917289039999943</v>
          </cell>
          <cell r="BR77">
            <v>-149.40678858000001</v>
          </cell>
          <cell r="BS77">
            <v>-71.331518339999988</v>
          </cell>
          <cell r="BT77">
            <v>-231.68675156</v>
          </cell>
          <cell r="BU77">
            <v>-88.323501820000047</v>
          </cell>
          <cell r="BV77">
            <v>-220.43769976999999</v>
          </cell>
          <cell r="BW77">
            <v>-71.030911189999998</v>
          </cell>
          <cell r="BX77">
            <v>-277.2294326899999</v>
          </cell>
          <cell r="BY77">
            <v>-45.542681129999892</v>
          </cell>
          <cell r="BZ77">
            <v>-261.52250062999997</v>
          </cell>
          <cell r="CA77">
            <v>-41.084800860000001</v>
          </cell>
          <cell r="CB77">
            <v>-330.68504725999998</v>
          </cell>
          <cell r="CC77">
            <v>-53.45561457000008</v>
          </cell>
          <cell r="CD77">
            <v>-301.32184873999995</v>
          </cell>
          <cell r="CE77">
            <v>-39.799348109999997</v>
          </cell>
          <cell r="CF77">
            <v>-384.1227782599999</v>
          </cell>
          <cell r="CG77">
            <v>-53.437730999999928</v>
          </cell>
          <cell r="CH77">
            <v>-351.47059094999997</v>
          </cell>
          <cell r="CI77">
            <v>-50.148742210000002</v>
          </cell>
          <cell r="CJ77">
            <v>-462.28690694999995</v>
          </cell>
          <cell r="CK77">
            <v>-78.164128690000041</v>
          </cell>
          <cell r="CL77">
            <v>-418.12999500999996</v>
          </cell>
          <cell r="CM77">
            <v>-66.65940406</v>
          </cell>
          <cell r="CN77">
            <v>-562.5977227699999</v>
          </cell>
          <cell r="CO77">
            <v>-100.31081581999996</v>
          </cell>
          <cell r="CP77">
            <v>-529.86816436999993</v>
          </cell>
          <cell r="CQ77">
            <v>-111.73816936</v>
          </cell>
          <cell r="CR77">
            <v>-717.22900730999993</v>
          </cell>
          <cell r="CS77">
            <v>-154.63128454000002</v>
          </cell>
          <cell r="CT77">
            <v>-698.49849823</v>
          </cell>
          <cell r="CU77">
            <v>-168.63033386000001</v>
          </cell>
          <cell r="CV77">
            <v>-940.02658313999996</v>
          </cell>
          <cell r="CW77">
            <v>-222.79757583000003</v>
          </cell>
          <cell r="CX77">
            <v>-891.03383037000003</v>
          </cell>
          <cell r="CY77">
            <v>-192.53533214000001</v>
          </cell>
          <cell r="CZ77">
            <v>-1148.3339076699999</v>
          </cell>
          <cell r="DA77">
            <v>-208.30732452999996</v>
          </cell>
          <cell r="DB77">
            <v>-1056.0799233800001</v>
          </cell>
          <cell r="DC77">
            <v>-165.04609300999999</v>
          </cell>
          <cell r="DD77">
            <v>0</v>
          </cell>
          <cell r="DE77">
            <v>1148.3339076699999</v>
          </cell>
          <cell r="DF77">
            <v>-1152.7029810500001</v>
          </cell>
          <cell r="DG77">
            <v>-96.62305766999998</v>
          </cell>
        </row>
        <row r="78">
          <cell r="B78">
            <v>78</v>
          </cell>
          <cell r="C78" t="str">
            <v>Custo Produção (stantard)</v>
          </cell>
          <cell r="D78">
            <v>1179</v>
          </cell>
          <cell r="G78">
            <v>1179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75.872876819999988</v>
          </cell>
          <cell r="Q78">
            <v>75.872876819999988</v>
          </cell>
          <cell r="R78">
            <v>0</v>
          </cell>
          <cell r="S78">
            <v>0</v>
          </cell>
          <cell r="T78">
            <v>173.57316849</v>
          </cell>
          <cell r="U78">
            <v>97.700291670000013</v>
          </cell>
          <cell r="V78">
            <v>0</v>
          </cell>
          <cell r="W78">
            <v>0</v>
          </cell>
          <cell r="X78">
            <v>275.39360502</v>
          </cell>
          <cell r="Y78">
            <v>101.82043652999999</v>
          </cell>
          <cell r="Z78">
            <v>0</v>
          </cell>
          <cell r="AA78">
            <v>0</v>
          </cell>
          <cell r="AB78">
            <v>321.45508726999998</v>
          </cell>
          <cell r="AC78">
            <v>46.061482249999983</v>
          </cell>
          <cell r="AD78">
            <v>0</v>
          </cell>
          <cell r="AE78">
            <v>0</v>
          </cell>
          <cell r="AF78">
            <v>356.71022839</v>
          </cell>
          <cell r="AG78">
            <v>35.255141120000019</v>
          </cell>
          <cell r="AH78">
            <v>0</v>
          </cell>
          <cell r="AI78">
            <v>0</v>
          </cell>
          <cell r="AJ78">
            <v>402.56654176999996</v>
          </cell>
          <cell r="AK78">
            <v>45.85631337999996</v>
          </cell>
          <cell r="AL78">
            <v>0</v>
          </cell>
          <cell r="AM78">
            <v>0</v>
          </cell>
          <cell r="AN78">
            <v>475.57103873</v>
          </cell>
          <cell r="AO78">
            <v>73.00449696000004</v>
          </cell>
          <cell r="AP78">
            <v>0</v>
          </cell>
          <cell r="AQ78">
            <v>0</v>
          </cell>
          <cell r="AR78">
            <v>597.12691874000006</v>
          </cell>
          <cell r="AS78">
            <v>121.55588001000007</v>
          </cell>
          <cell r="AT78">
            <v>0</v>
          </cell>
          <cell r="AU78">
            <v>0</v>
          </cell>
          <cell r="AV78">
            <v>778.83038038999996</v>
          </cell>
          <cell r="AW78">
            <v>181.70346164999989</v>
          </cell>
          <cell r="AX78">
            <v>0</v>
          </cell>
          <cell r="AY78">
            <v>0</v>
          </cell>
          <cell r="AZ78">
            <v>998.37678764999998</v>
          </cell>
          <cell r="BA78">
            <v>219.54640726000002</v>
          </cell>
          <cell r="BB78">
            <v>0</v>
          </cell>
          <cell r="BC78">
            <v>0</v>
          </cell>
          <cell r="BD78">
            <v>1174.2217554900003</v>
          </cell>
          <cell r="BE78">
            <v>175.84496784000032</v>
          </cell>
          <cell r="BF78">
            <v>0</v>
          </cell>
          <cell r="BG78">
            <v>0</v>
          </cell>
          <cell r="BH78">
            <v>1278.5597724600002</v>
          </cell>
          <cell r="BI78">
            <v>104.3380169699999</v>
          </cell>
          <cell r="BJ78">
            <v>0</v>
          </cell>
          <cell r="BK78">
            <v>0</v>
          </cell>
          <cell r="BL78">
            <v>78.076325199999999</v>
          </cell>
          <cell r="BM78">
            <v>78.076325199999999</v>
          </cell>
          <cell r="BN78">
            <v>3.6884638399999998</v>
          </cell>
          <cell r="BO78">
            <v>3.6884638399999998</v>
          </cell>
          <cell r="BP78">
            <v>149.37010328000002</v>
          </cell>
          <cell r="BQ78">
            <v>71.293778080000024</v>
          </cell>
          <cell r="BR78">
            <v>7.2273998499999994</v>
          </cell>
          <cell r="BS78">
            <v>3.5389360099999996</v>
          </cell>
          <cell r="BT78">
            <v>242.85802185000003</v>
          </cell>
          <cell r="BU78">
            <v>93.487918570000005</v>
          </cell>
          <cell r="BV78">
            <v>10.778744319999999</v>
          </cell>
          <cell r="BW78">
            <v>3.5513444700000001</v>
          </cell>
          <cell r="BX78">
            <v>292.82398521000005</v>
          </cell>
          <cell r="BY78">
            <v>49.965963360000018</v>
          </cell>
          <cell r="BZ78">
            <v>13.539444849999999</v>
          </cell>
          <cell r="CA78">
            <v>2.7607005299999998</v>
          </cell>
          <cell r="CB78">
            <v>355.42963909000002</v>
          </cell>
          <cell r="CC78">
            <v>62.605653879999977</v>
          </cell>
          <cell r="CD78">
            <v>16.264068029999997</v>
          </cell>
          <cell r="CE78">
            <v>2.72462318</v>
          </cell>
          <cell r="CF78">
            <v>415.16558106000002</v>
          </cell>
          <cell r="CG78">
            <v>59.735941969999999</v>
          </cell>
          <cell r="CH78">
            <v>19.287140739999998</v>
          </cell>
          <cell r="CI78">
            <v>3.0230727100000001</v>
          </cell>
          <cell r="CJ78">
            <v>498.40480379000002</v>
          </cell>
          <cell r="CK78">
            <v>83.239222729999994</v>
          </cell>
          <cell r="CL78">
            <v>22.770090259999996</v>
          </cell>
          <cell r="CM78">
            <v>3.48294952</v>
          </cell>
          <cell r="CN78">
            <v>609.3536879400001</v>
          </cell>
          <cell r="CO78">
            <v>110.94888415000008</v>
          </cell>
          <cell r="CP78">
            <v>27.574660349999995</v>
          </cell>
          <cell r="CQ78">
            <v>4.8045700899999995</v>
          </cell>
          <cell r="CR78">
            <v>765.80341282999996</v>
          </cell>
          <cell r="CS78">
            <v>156.44972488999986</v>
          </cell>
          <cell r="CT78">
            <v>33.932334379999993</v>
          </cell>
          <cell r="CU78">
            <v>6.3576740300000001</v>
          </cell>
          <cell r="CV78">
            <v>980.92048437999995</v>
          </cell>
          <cell r="CW78">
            <v>215.11707154999999</v>
          </cell>
          <cell r="CX78">
            <v>40.938055009999992</v>
          </cell>
          <cell r="CY78">
            <v>7.0057206299999999</v>
          </cell>
          <cell r="CZ78">
            <v>1170.0483998499999</v>
          </cell>
          <cell r="DA78">
            <v>189.12791546999995</v>
          </cell>
          <cell r="DB78">
            <v>47.105941619999996</v>
          </cell>
          <cell r="DC78">
            <v>6.16788661</v>
          </cell>
          <cell r="DD78">
            <v>0</v>
          </cell>
          <cell r="DE78">
            <v>-1170.0483998499999</v>
          </cell>
          <cell r="DF78">
            <v>51.355242909999994</v>
          </cell>
          <cell r="DG78">
            <v>4.24930129</v>
          </cell>
        </row>
        <row r="79">
          <cell r="B79">
            <v>79</v>
          </cell>
          <cell r="C79" t="str">
            <v>Materia prima</v>
          </cell>
          <cell r="D79">
            <v>1175</v>
          </cell>
          <cell r="G79">
            <v>1175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-70.766487349999991</v>
          </cell>
          <cell r="Q79">
            <v>-70.766487349999991</v>
          </cell>
          <cell r="R79">
            <v>0</v>
          </cell>
          <cell r="S79">
            <v>0</v>
          </cell>
          <cell r="T79">
            <v>-163.29238796000001</v>
          </cell>
          <cell r="U79">
            <v>-92.525900610000022</v>
          </cell>
          <cell r="V79">
            <v>0</v>
          </cell>
          <cell r="W79">
            <v>0</v>
          </cell>
          <cell r="X79">
            <v>-258.75725081999997</v>
          </cell>
          <cell r="Y79">
            <v>-95.464862859999954</v>
          </cell>
          <cell r="Z79">
            <v>0</v>
          </cell>
          <cell r="AA79">
            <v>0</v>
          </cell>
          <cell r="AB79">
            <v>-300.49426535000003</v>
          </cell>
          <cell r="AC79">
            <v>-41.737014530000067</v>
          </cell>
          <cell r="AD79">
            <v>0</v>
          </cell>
          <cell r="AE79">
            <v>0</v>
          </cell>
          <cell r="AF79">
            <v>-331.28394988999997</v>
          </cell>
          <cell r="AG79">
            <v>-30.789684539999939</v>
          </cell>
          <cell r="AH79">
            <v>0</v>
          </cell>
          <cell r="AI79">
            <v>0</v>
          </cell>
          <cell r="AJ79">
            <v>-372.92364585000001</v>
          </cell>
          <cell r="AK79">
            <v>-41.63969596000004</v>
          </cell>
          <cell r="AL79">
            <v>0</v>
          </cell>
          <cell r="AM79">
            <v>0</v>
          </cell>
          <cell r="AN79">
            <v>-440.64738622000004</v>
          </cell>
          <cell r="AO79">
            <v>-67.72374037000003</v>
          </cell>
          <cell r="AP79">
            <v>0</v>
          </cell>
          <cell r="AQ79">
            <v>0</v>
          </cell>
          <cell r="AR79">
            <v>-554.69533162000005</v>
          </cell>
          <cell r="AS79">
            <v>-114.0479454</v>
          </cell>
          <cell r="AT79">
            <v>0</v>
          </cell>
          <cell r="AU79">
            <v>0</v>
          </cell>
          <cell r="AV79">
            <v>-727.06864809000001</v>
          </cell>
          <cell r="AW79">
            <v>-172.37331646999996</v>
          </cell>
          <cell r="AX79">
            <v>0</v>
          </cell>
          <cell r="AY79">
            <v>0</v>
          </cell>
          <cell r="AZ79">
            <v>-933.40179647000002</v>
          </cell>
          <cell r="BA79">
            <v>-206.33314838000001</v>
          </cell>
          <cell r="BB79">
            <v>0</v>
          </cell>
          <cell r="BC79">
            <v>0</v>
          </cell>
          <cell r="BD79">
            <v>-1097.5880327</v>
          </cell>
          <cell r="BE79">
            <v>-164.18623622999996</v>
          </cell>
          <cell r="BF79">
            <v>0</v>
          </cell>
          <cell r="BG79">
            <v>0</v>
          </cell>
          <cell r="BH79">
            <v>-1194.5589337900003</v>
          </cell>
          <cell r="BI79">
            <v>-96.970901090000325</v>
          </cell>
          <cell r="BJ79">
            <v>0</v>
          </cell>
          <cell r="BK79">
            <v>0</v>
          </cell>
          <cell r="BL79">
            <v>-72.323450989999998</v>
          </cell>
          <cell r="BM79">
            <v>-72.323450989999998</v>
          </cell>
          <cell r="BN79">
            <v>0</v>
          </cell>
          <cell r="BO79">
            <v>0</v>
          </cell>
          <cell r="BP79">
            <v>-138.64436538999999</v>
          </cell>
          <cell r="BQ79">
            <v>-66.320914399999992</v>
          </cell>
          <cell r="BR79">
            <v>0</v>
          </cell>
          <cell r="BS79">
            <v>0</v>
          </cell>
          <cell r="BT79">
            <v>-224.75572400999999</v>
          </cell>
          <cell r="BU79">
            <v>-86.111358620000004</v>
          </cell>
          <cell r="BV79">
            <v>0</v>
          </cell>
          <cell r="BW79">
            <v>0</v>
          </cell>
          <cell r="BX79">
            <v>-269.01697670999999</v>
          </cell>
          <cell r="BY79">
            <v>-44.2612527</v>
          </cell>
          <cell r="BZ79">
            <v>0</v>
          </cell>
          <cell r="CA79">
            <v>0</v>
          </cell>
          <cell r="CB79">
            <v>-323.63506011000004</v>
          </cell>
          <cell r="CC79">
            <v>-54.618083400000046</v>
          </cell>
          <cell r="CD79">
            <v>0</v>
          </cell>
          <cell r="CE79">
            <v>0</v>
          </cell>
          <cell r="CF79">
            <v>-374.62111974999993</v>
          </cell>
          <cell r="CG79">
            <v>-50.986059639999894</v>
          </cell>
          <cell r="CH79">
            <v>0</v>
          </cell>
          <cell r="CI79">
            <v>0</v>
          </cell>
          <cell r="CJ79">
            <v>-444.06247601000001</v>
          </cell>
          <cell r="CK79">
            <v>-69.441356260000077</v>
          </cell>
          <cell r="CL79">
            <v>0</v>
          </cell>
          <cell r="CM79">
            <v>0</v>
          </cell>
          <cell r="CN79">
            <v>-539.40791115000002</v>
          </cell>
          <cell r="CO79">
            <v>-95.345435140000006</v>
          </cell>
          <cell r="CP79">
            <v>0</v>
          </cell>
          <cell r="CQ79">
            <v>0</v>
          </cell>
          <cell r="CR79">
            <v>-673.63341236999986</v>
          </cell>
          <cell r="CS79">
            <v>-134.22550121999984</v>
          </cell>
          <cell r="CT79">
            <v>0</v>
          </cell>
          <cell r="CU79">
            <v>0</v>
          </cell>
          <cell r="CV79">
            <v>-861.39470452</v>
          </cell>
          <cell r="CW79">
            <v>-187.76129215000014</v>
          </cell>
          <cell r="CX79">
            <v>0</v>
          </cell>
          <cell r="CY79">
            <v>0</v>
          </cell>
          <cell r="CZ79">
            <v>-1026.6318328699999</v>
          </cell>
          <cell r="DA79">
            <v>-165.23712834999992</v>
          </cell>
          <cell r="DB79">
            <v>0</v>
          </cell>
          <cell r="DC79">
            <v>0</v>
          </cell>
          <cell r="DD79">
            <v>0</v>
          </cell>
          <cell r="DE79">
            <v>1026.6318328699999</v>
          </cell>
          <cell r="DF79">
            <v>0</v>
          </cell>
          <cell r="DG79">
            <v>0</v>
          </cell>
        </row>
        <row r="80">
          <cell r="B80">
            <v>80</v>
          </cell>
          <cell r="C80" t="str">
            <v>Semi-acabado</v>
          </cell>
          <cell r="D80">
            <v>1176</v>
          </cell>
          <cell r="G80">
            <v>1176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-1.07684486</v>
          </cell>
          <cell r="Q80">
            <v>-1.07684486</v>
          </cell>
          <cell r="R80">
            <v>0</v>
          </cell>
          <cell r="S80">
            <v>0</v>
          </cell>
          <cell r="T80">
            <v>-2.1444999999999999</v>
          </cell>
          <cell r="U80">
            <v>-1.0676551399999998</v>
          </cell>
          <cell r="V80">
            <v>0</v>
          </cell>
          <cell r="W80">
            <v>0</v>
          </cell>
          <cell r="X80">
            <v>-3.3995173199999997</v>
          </cell>
          <cell r="Y80">
            <v>-1.2550173199999999</v>
          </cell>
          <cell r="Z80">
            <v>0</v>
          </cell>
          <cell r="AA80">
            <v>0</v>
          </cell>
          <cell r="AB80">
            <v>-4.4513330599999996</v>
          </cell>
          <cell r="AC80">
            <v>-1.0518157399999999</v>
          </cell>
          <cell r="AD80">
            <v>0</v>
          </cell>
          <cell r="AE80">
            <v>0</v>
          </cell>
          <cell r="AF80">
            <v>-5.3453747900000002</v>
          </cell>
          <cell r="AG80">
            <v>-0.89404173000000053</v>
          </cell>
          <cell r="AH80">
            <v>0</v>
          </cell>
          <cell r="AI80">
            <v>0</v>
          </cell>
          <cell r="AJ80">
            <v>-6.2672516700000003</v>
          </cell>
          <cell r="AK80">
            <v>-0.92187688000000012</v>
          </cell>
          <cell r="AL80">
            <v>0</v>
          </cell>
          <cell r="AM80">
            <v>0</v>
          </cell>
          <cell r="AN80">
            <v>-7.4269707599999997</v>
          </cell>
          <cell r="AO80">
            <v>-1.1597190899999994</v>
          </cell>
          <cell r="AP80">
            <v>0</v>
          </cell>
          <cell r="AQ80">
            <v>0</v>
          </cell>
          <cell r="AR80">
            <v>-9.5017577699999993</v>
          </cell>
          <cell r="AS80">
            <v>-2.0747870099999997</v>
          </cell>
          <cell r="AT80">
            <v>0</v>
          </cell>
          <cell r="AU80">
            <v>0</v>
          </cell>
          <cell r="AV80">
            <v>-11.8555362</v>
          </cell>
          <cell r="AW80">
            <v>-2.3537784300000002</v>
          </cell>
          <cell r="AX80">
            <v>0</v>
          </cell>
          <cell r="AY80">
            <v>0</v>
          </cell>
          <cell r="AZ80">
            <v>-15.734478510000001</v>
          </cell>
          <cell r="BA80">
            <v>-3.8789423100000011</v>
          </cell>
          <cell r="BB80">
            <v>0</v>
          </cell>
          <cell r="BC80">
            <v>0</v>
          </cell>
          <cell r="BD80">
            <v>-18.801573739999998</v>
          </cell>
          <cell r="BE80">
            <v>-3.0670952299999978</v>
          </cell>
          <cell r="BF80">
            <v>0</v>
          </cell>
          <cell r="BG80">
            <v>0</v>
          </cell>
          <cell r="BH80">
            <v>-20.33002948</v>
          </cell>
          <cell r="BI80">
            <v>-1.5284557400000018</v>
          </cell>
          <cell r="BJ80">
            <v>0</v>
          </cell>
          <cell r="BK80">
            <v>0</v>
          </cell>
          <cell r="BL80">
            <v>-1.6766208999999999</v>
          </cell>
          <cell r="BM80">
            <v>-1.6766208999999999</v>
          </cell>
          <cell r="BN80">
            <v>0</v>
          </cell>
          <cell r="BO80">
            <v>0</v>
          </cell>
          <cell r="BP80">
            <v>-2.8046415800000002</v>
          </cell>
          <cell r="BQ80">
            <v>-1.1280206800000003</v>
          </cell>
          <cell r="BR80">
            <v>0</v>
          </cell>
          <cell r="BS80">
            <v>0</v>
          </cell>
          <cell r="BT80">
            <v>-5.6550139900000005</v>
          </cell>
          <cell r="BU80">
            <v>-2.8503724100000003</v>
          </cell>
          <cell r="BV80">
            <v>0</v>
          </cell>
          <cell r="BW80">
            <v>0</v>
          </cell>
          <cell r="BX80">
            <v>-7.9305410099999998</v>
          </cell>
          <cell r="BY80">
            <v>-2.2755270199999993</v>
          </cell>
          <cell r="BZ80">
            <v>0</v>
          </cell>
          <cell r="CA80">
            <v>0</v>
          </cell>
          <cell r="CB80">
            <v>-11.895898220000001</v>
          </cell>
          <cell r="CC80">
            <v>-3.9653572100000014</v>
          </cell>
          <cell r="CD80">
            <v>0</v>
          </cell>
          <cell r="CE80">
            <v>0</v>
          </cell>
          <cell r="CF80">
            <v>-16.487614359999998</v>
          </cell>
          <cell r="CG80">
            <v>-4.5917161399999973</v>
          </cell>
          <cell r="CH80">
            <v>0</v>
          </cell>
          <cell r="CI80">
            <v>0</v>
          </cell>
          <cell r="CJ80">
            <v>-25.409475010000001</v>
          </cell>
          <cell r="CK80">
            <v>-8.9218606500000028</v>
          </cell>
          <cell r="CL80">
            <v>0</v>
          </cell>
          <cell r="CM80">
            <v>0</v>
          </cell>
          <cell r="CN80">
            <v>-34.76829249</v>
          </cell>
          <cell r="CO80">
            <v>-9.358817479999999</v>
          </cell>
          <cell r="CP80">
            <v>0</v>
          </cell>
          <cell r="CQ80">
            <v>0</v>
          </cell>
          <cell r="CR80">
            <v>-48.462126820000002</v>
          </cell>
          <cell r="CS80">
            <v>-13.693834330000001</v>
          </cell>
          <cell r="CT80">
            <v>0</v>
          </cell>
          <cell r="CU80">
            <v>0</v>
          </cell>
          <cell r="CV80">
            <v>-64.746335970000004</v>
          </cell>
          <cell r="CW80">
            <v>-16.284209150000002</v>
          </cell>
          <cell r="CX80">
            <v>0</v>
          </cell>
          <cell r="CY80">
            <v>0</v>
          </cell>
          <cell r="CZ80">
            <v>-78.343156309999998</v>
          </cell>
          <cell r="DA80">
            <v>-13.596820339999994</v>
          </cell>
          <cell r="DB80">
            <v>0</v>
          </cell>
          <cell r="DC80">
            <v>0</v>
          </cell>
          <cell r="DD80">
            <v>0</v>
          </cell>
          <cell r="DE80">
            <v>78.343156309999998</v>
          </cell>
          <cell r="DF80">
            <v>0</v>
          </cell>
          <cell r="DG80">
            <v>0</v>
          </cell>
        </row>
        <row r="81">
          <cell r="B81">
            <v>81</v>
          </cell>
          <cell r="C81" t="str">
            <v>Embalagem</v>
          </cell>
          <cell r="D81">
            <v>1177</v>
          </cell>
          <cell r="G81">
            <v>1177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-1.3553891</v>
          </cell>
          <cell r="Q81">
            <v>-1.3553891</v>
          </cell>
          <cell r="R81">
            <v>0</v>
          </cell>
          <cell r="S81">
            <v>0</v>
          </cell>
          <cell r="T81">
            <v>-3.2029498900000002</v>
          </cell>
          <cell r="U81">
            <v>-1.8475607900000002</v>
          </cell>
          <cell r="V81">
            <v>0</v>
          </cell>
          <cell r="W81">
            <v>0</v>
          </cell>
          <cell r="X81">
            <v>-5.0644063700000004</v>
          </cell>
          <cell r="Y81">
            <v>-1.8614564800000002</v>
          </cell>
          <cell r="Z81">
            <v>0</v>
          </cell>
          <cell r="AA81">
            <v>0</v>
          </cell>
          <cell r="AB81">
            <v>-5.9418275199999995</v>
          </cell>
          <cell r="AC81">
            <v>-0.87742114999999909</v>
          </cell>
          <cell r="AD81">
            <v>0</v>
          </cell>
          <cell r="AE81">
            <v>0</v>
          </cell>
          <cell r="AF81">
            <v>-6.6813409000000004</v>
          </cell>
          <cell r="AG81">
            <v>-0.73951338000000089</v>
          </cell>
          <cell r="AH81">
            <v>0</v>
          </cell>
          <cell r="AI81">
            <v>0</v>
          </cell>
          <cell r="AJ81">
            <v>-7.6511949299999999</v>
          </cell>
          <cell r="AK81">
            <v>-0.96985402999999959</v>
          </cell>
          <cell r="AL81">
            <v>0</v>
          </cell>
          <cell r="AM81">
            <v>0</v>
          </cell>
          <cell r="AN81">
            <v>-9.1821432899999991</v>
          </cell>
          <cell r="AO81">
            <v>-1.5309483599999991</v>
          </cell>
          <cell r="AP81">
            <v>0</v>
          </cell>
          <cell r="AQ81">
            <v>0</v>
          </cell>
          <cell r="AR81">
            <v>-11.692258949999999</v>
          </cell>
          <cell r="AS81">
            <v>-2.5101156600000003</v>
          </cell>
          <cell r="AT81">
            <v>0</v>
          </cell>
          <cell r="AU81">
            <v>0</v>
          </cell>
          <cell r="AV81">
            <v>-15.492574699999999</v>
          </cell>
          <cell r="AW81">
            <v>-3.8003157499999993</v>
          </cell>
          <cell r="AX81">
            <v>0</v>
          </cell>
          <cell r="AY81">
            <v>0</v>
          </cell>
          <cell r="AZ81">
            <v>-20.18036489</v>
          </cell>
          <cell r="BA81">
            <v>-4.6877901900000012</v>
          </cell>
          <cell r="BB81">
            <v>0</v>
          </cell>
          <cell r="BC81">
            <v>0</v>
          </cell>
          <cell r="BD81">
            <v>-24.02058654</v>
          </cell>
          <cell r="BE81">
            <v>-3.8402216500000002</v>
          </cell>
          <cell r="BF81">
            <v>0</v>
          </cell>
          <cell r="BG81">
            <v>0</v>
          </cell>
          <cell r="BH81">
            <v>-26.575153839999999</v>
          </cell>
          <cell r="BI81">
            <v>-2.5545672999999987</v>
          </cell>
          <cell r="BJ81">
            <v>0</v>
          </cell>
          <cell r="BK81">
            <v>0</v>
          </cell>
          <cell r="BL81">
            <v>-1.91581169</v>
          </cell>
          <cell r="BM81">
            <v>-1.91581169</v>
          </cell>
          <cell r="BN81">
            <v>-2.1588600899999997</v>
          </cell>
          <cell r="BO81">
            <v>-2.1588600899999997</v>
          </cell>
          <cell r="BP81">
            <v>-3.6932385699999997</v>
          </cell>
          <cell r="BQ81">
            <v>-1.7774268799999997</v>
          </cell>
          <cell r="BR81">
            <v>-4.1681923199999993</v>
          </cell>
          <cell r="BS81">
            <v>-2.0093322300000001</v>
          </cell>
          <cell r="BT81">
            <v>-5.9685559900000005</v>
          </cell>
          <cell r="BU81">
            <v>-2.2753174200000008</v>
          </cell>
          <cell r="BV81">
            <v>-6.1899330499999987</v>
          </cell>
          <cell r="BW81">
            <v>-2.0217407299999999</v>
          </cell>
          <cell r="BX81">
            <v>-7.2013461499999991</v>
          </cell>
          <cell r="BY81">
            <v>-1.2327901599999986</v>
          </cell>
          <cell r="BZ81">
            <v>-7.4210298499999983</v>
          </cell>
          <cell r="CA81">
            <v>-1.2310968</v>
          </cell>
          <cell r="CB81">
            <v>-8.7211962399999994</v>
          </cell>
          <cell r="CC81">
            <v>-1.5198500900000003</v>
          </cell>
          <cell r="CD81">
            <v>-8.6160492699999978</v>
          </cell>
          <cell r="CE81">
            <v>-1.1950194199999999</v>
          </cell>
          <cell r="CF81">
            <v>-10.18735399</v>
          </cell>
          <cell r="CG81">
            <v>-1.4661577500000007</v>
          </cell>
          <cell r="CH81">
            <v>-10.109518209999997</v>
          </cell>
          <cell r="CI81">
            <v>-1.4934689399999999</v>
          </cell>
          <cell r="CJ81">
            <v>-12.252409740000001</v>
          </cell>
          <cell r="CK81">
            <v>-2.0650557500000009</v>
          </cell>
          <cell r="CL81">
            <v>-12.062864009999998</v>
          </cell>
          <cell r="CM81">
            <v>-1.9533458000000001</v>
          </cell>
          <cell r="CN81">
            <v>-15.10907102</v>
          </cell>
          <cell r="CO81">
            <v>-2.8566612799999991</v>
          </cell>
          <cell r="CP81">
            <v>-15.337830349999997</v>
          </cell>
          <cell r="CQ81">
            <v>-3.2749663399999998</v>
          </cell>
          <cell r="CR81">
            <v>-19.596212899999998</v>
          </cell>
          <cell r="CS81">
            <v>-4.4871418799999976</v>
          </cell>
          <cell r="CT81">
            <v>-20.165900619999995</v>
          </cell>
          <cell r="CU81">
            <v>-4.8280702699999996</v>
          </cell>
          <cell r="CV81">
            <v>-25.57763302</v>
          </cell>
          <cell r="CW81">
            <v>-5.9814201200000028</v>
          </cell>
          <cell r="CX81">
            <v>-25.642017489999994</v>
          </cell>
          <cell r="CY81">
            <v>-5.4761168700000002</v>
          </cell>
          <cell r="CZ81">
            <v>-30.88581332</v>
          </cell>
          <cell r="DA81">
            <v>-5.3081803000000001</v>
          </cell>
          <cell r="DB81">
            <v>-30.280300359999995</v>
          </cell>
          <cell r="DC81">
            <v>-4.6382828700000003</v>
          </cell>
          <cell r="DD81">
            <v>0</v>
          </cell>
          <cell r="DE81">
            <v>30.88581332</v>
          </cell>
          <cell r="DF81">
            <v>-32.999997909999998</v>
          </cell>
          <cell r="DG81">
            <v>-2.7196975499999998</v>
          </cell>
        </row>
        <row r="82">
          <cell r="B82">
            <v>82</v>
          </cell>
          <cell r="C82" t="str">
            <v>Auxiliares</v>
          </cell>
          <cell r="D82">
            <v>1178</v>
          </cell>
          <cell r="G82">
            <v>1178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-2.69713E-2</v>
          </cell>
          <cell r="Q82">
            <v>-2.69713E-2</v>
          </cell>
          <cell r="R82">
            <v>0</v>
          </cell>
          <cell r="S82">
            <v>0</v>
          </cell>
          <cell r="T82">
            <v>-0.11810295</v>
          </cell>
          <cell r="U82">
            <v>-9.1131649999999995E-2</v>
          </cell>
          <cell r="V82">
            <v>0</v>
          </cell>
          <cell r="W82">
            <v>0</v>
          </cell>
          <cell r="X82">
            <v>-0.20157058999999999</v>
          </cell>
          <cell r="Y82">
            <v>-8.3467639999999996E-2</v>
          </cell>
          <cell r="Z82">
            <v>0</v>
          </cell>
          <cell r="AA82">
            <v>0</v>
          </cell>
          <cell r="AB82">
            <v>-0.23153451999999999</v>
          </cell>
          <cell r="AC82">
            <v>-2.996393E-2</v>
          </cell>
          <cell r="AD82">
            <v>0</v>
          </cell>
          <cell r="AE82">
            <v>0</v>
          </cell>
          <cell r="AF82">
            <v>-0.24786642</v>
          </cell>
          <cell r="AG82">
            <v>-1.633190000000001E-2</v>
          </cell>
          <cell r="AH82">
            <v>0</v>
          </cell>
          <cell r="AI82">
            <v>0</v>
          </cell>
          <cell r="AJ82">
            <v>-0.27591155000000001</v>
          </cell>
          <cell r="AK82">
            <v>-2.8045130000000001E-2</v>
          </cell>
          <cell r="AL82">
            <v>0</v>
          </cell>
          <cell r="AM82">
            <v>0</v>
          </cell>
          <cell r="AN82">
            <v>-0.30612807000000003</v>
          </cell>
          <cell r="AO82">
            <v>-3.0216520000000024E-2</v>
          </cell>
          <cell r="AP82">
            <v>0</v>
          </cell>
          <cell r="AQ82">
            <v>0</v>
          </cell>
          <cell r="AR82">
            <v>-0.36604121999999994</v>
          </cell>
          <cell r="AS82">
            <v>-5.9913149999999915E-2</v>
          </cell>
          <cell r="AT82">
            <v>0</v>
          </cell>
          <cell r="AU82">
            <v>0</v>
          </cell>
          <cell r="AV82">
            <v>-0.44811004999999998</v>
          </cell>
          <cell r="AW82">
            <v>-8.2068830000000037E-2</v>
          </cell>
          <cell r="AX82">
            <v>0</v>
          </cell>
          <cell r="AY82">
            <v>0</v>
          </cell>
          <cell r="AZ82">
            <v>-0.58100874999999996</v>
          </cell>
          <cell r="BA82">
            <v>-0.13289869999999998</v>
          </cell>
          <cell r="BB82">
            <v>0</v>
          </cell>
          <cell r="BC82">
            <v>0</v>
          </cell>
          <cell r="BD82">
            <v>-0.71284679000000006</v>
          </cell>
          <cell r="BE82">
            <v>-0.1318380400000001</v>
          </cell>
          <cell r="BF82">
            <v>0</v>
          </cell>
          <cell r="BG82">
            <v>0</v>
          </cell>
          <cell r="BH82">
            <v>-0.7673165500000001</v>
          </cell>
          <cell r="BI82">
            <v>-5.4469760000000034E-2</v>
          </cell>
          <cell r="BJ82">
            <v>0</v>
          </cell>
          <cell r="BK82">
            <v>0</v>
          </cell>
          <cell r="BL82">
            <v>-7.8602580000000005E-2</v>
          </cell>
          <cell r="BM82">
            <v>-7.8602580000000005E-2</v>
          </cell>
          <cell r="BN82">
            <v>-0.11568996000000001</v>
          </cell>
          <cell r="BO82">
            <v>-0.11568996000000001</v>
          </cell>
          <cell r="BP82">
            <v>-0.17992976999999999</v>
          </cell>
          <cell r="BQ82">
            <v>-0.10132718999999998</v>
          </cell>
          <cell r="BR82">
            <v>-0.22396599</v>
          </cell>
          <cell r="BS82">
            <v>-0.10827603</v>
          </cell>
          <cell r="BT82">
            <v>-0.38373068999999999</v>
          </cell>
          <cell r="BU82">
            <v>-0.20380092</v>
          </cell>
          <cell r="BV82">
            <v>-0.33221117</v>
          </cell>
          <cell r="BW82">
            <v>-0.10824518</v>
          </cell>
          <cell r="BX82">
            <v>-0.48184303000000001</v>
          </cell>
          <cell r="BY82">
            <v>-9.811234000000002E-2</v>
          </cell>
          <cell r="BZ82">
            <v>-0.39656618999999999</v>
          </cell>
          <cell r="CA82">
            <v>-6.4355019999999999E-2</v>
          </cell>
          <cell r="CB82">
            <v>-0.61351118000000004</v>
          </cell>
          <cell r="CC82">
            <v>-0.13166815000000004</v>
          </cell>
          <cell r="CD82">
            <v>-0.45879506999999997</v>
          </cell>
          <cell r="CE82">
            <v>-6.222888E-2</v>
          </cell>
          <cell r="CF82">
            <v>-0.72499475000000002</v>
          </cell>
          <cell r="CG82">
            <v>-0.11148356999999998</v>
          </cell>
          <cell r="CH82">
            <v>-0.53547789999999995</v>
          </cell>
          <cell r="CI82">
            <v>-7.6682830000000007E-2</v>
          </cell>
          <cell r="CJ82">
            <v>-0.89014981000000004</v>
          </cell>
          <cell r="CK82">
            <v>-0.16515506000000002</v>
          </cell>
          <cell r="CL82">
            <v>-0.6374377699999999</v>
          </cell>
          <cell r="CM82">
            <v>-0.10195986999999999</v>
          </cell>
          <cell r="CN82">
            <v>-1.14051982</v>
          </cell>
          <cell r="CO82">
            <v>-0.25037000999999992</v>
          </cell>
          <cell r="CP82">
            <v>-0.81198809999999988</v>
          </cell>
          <cell r="CQ82">
            <v>-0.17455032999999998</v>
          </cell>
          <cell r="CR82">
            <v>-1.42449947</v>
          </cell>
          <cell r="CS82">
            <v>-0.28397965000000003</v>
          </cell>
          <cell r="CT82">
            <v>-1.0732980399999998</v>
          </cell>
          <cell r="CU82">
            <v>-0.26130994000000002</v>
          </cell>
          <cell r="CV82">
            <v>-1.8644752499999999</v>
          </cell>
          <cell r="CW82">
            <v>-0.43997577999999993</v>
          </cell>
          <cell r="CX82">
            <v>-1.3717978799999999</v>
          </cell>
          <cell r="CY82">
            <v>-0.29849984000000002</v>
          </cell>
          <cell r="CZ82">
            <v>-2.3208175199999999</v>
          </cell>
          <cell r="DA82">
            <v>-0.45634226999999994</v>
          </cell>
          <cell r="DB82">
            <v>-1.6246934799999999</v>
          </cell>
          <cell r="DC82">
            <v>-0.2528956</v>
          </cell>
          <cell r="DD82">
            <v>0</v>
          </cell>
          <cell r="DE82">
            <v>2.3208175199999999</v>
          </cell>
          <cell r="DF82">
            <v>-1.7699187199999999</v>
          </cell>
          <cell r="DG82">
            <v>-0.14522523999999998</v>
          </cell>
        </row>
        <row r="83">
          <cell r="B83">
            <v>83</v>
          </cell>
          <cell r="C83" t="str">
            <v>Atividade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-2.647184210000006</v>
          </cell>
          <cell r="Q83">
            <v>-2.647184210000006</v>
          </cell>
          <cell r="R83">
            <v>0</v>
          </cell>
          <cell r="S83">
            <v>0</v>
          </cell>
          <cell r="T83">
            <v>-4.815227689999972</v>
          </cell>
          <cell r="U83">
            <v>-2.1680434799999659</v>
          </cell>
          <cell r="V83">
            <v>0</v>
          </cell>
          <cell r="W83">
            <v>0</v>
          </cell>
          <cell r="X83">
            <v>-7.9708599200000094</v>
          </cell>
          <cell r="Y83">
            <v>-3.1556322300000375</v>
          </cell>
          <cell r="Z83">
            <v>0</v>
          </cell>
          <cell r="AA83">
            <v>0</v>
          </cell>
          <cell r="AB83">
            <v>-10.33612681999989</v>
          </cell>
          <cell r="AC83">
            <v>-2.3652668999998809</v>
          </cell>
          <cell r="AD83">
            <v>0</v>
          </cell>
          <cell r="AE83">
            <v>0</v>
          </cell>
          <cell r="AF83">
            <v>-13.151696390000041</v>
          </cell>
          <cell r="AG83">
            <v>-2.8155695700001502</v>
          </cell>
          <cell r="AH83">
            <v>0</v>
          </cell>
          <cell r="AI83">
            <v>0</v>
          </cell>
          <cell r="AJ83">
            <v>-15.448537769999973</v>
          </cell>
          <cell r="AK83">
            <v>-2.2968413799999325</v>
          </cell>
          <cell r="AL83">
            <v>0</v>
          </cell>
          <cell r="AM83">
            <v>0</v>
          </cell>
          <cell r="AN83">
            <v>-18.008410389999938</v>
          </cell>
          <cell r="AO83">
            <v>-2.5598726199999646</v>
          </cell>
          <cell r="AP83">
            <v>0</v>
          </cell>
          <cell r="AQ83">
            <v>0</v>
          </cell>
          <cell r="AR83">
            <v>-20.871529179999925</v>
          </cell>
          <cell r="AS83">
            <v>-2.8631187899999873</v>
          </cell>
          <cell r="AT83">
            <v>0</v>
          </cell>
          <cell r="AU83">
            <v>0</v>
          </cell>
          <cell r="AV83">
            <v>-23.965511350000043</v>
          </cell>
          <cell r="AW83">
            <v>-3.0939821700001175</v>
          </cell>
          <cell r="AX83">
            <v>0</v>
          </cell>
          <cell r="AY83">
            <v>0</v>
          </cell>
          <cell r="AZ83">
            <v>-28.479139029999942</v>
          </cell>
          <cell r="BA83">
            <v>-4.5136276799998996</v>
          </cell>
          <cell r="BB83">
            <v>0</v>
          </cell>
          <cell r="BC83">
            <v>0</v>
          </cell>
          <cell r="BD83">
            <v>-33.0987157200002</v>
          </cell>
          <cell r="BE83">
            <v>-4.6195766900002582</v>
          </cell>
          <cell r="BF83">
            <v>0</v>
          </cell>
          <cell r="BG83">
            <v>0</v>
          </cell>
          <cell r="BH83">
            <v>-36.328338799999983</v>
          </cell>
          <cell r="BI83">
            <v>-3.2296230799997829</v>
          </cell>
          <cell r="BJ83">
            <v>0</v>
          </cell>
          <cell r="BK83">
            <v>0</v>
          </cell>
          <cell r="BL83">
            <v>-2.0818390400000055</v>
          </cell>
          <cell r="BM83">
            <v>-2.0818390400000055</v>
          </cell>
          <cell r="BN83">
            <v>-1.4139137900000001</v>
          </cell>
          <cell r="BO83">
            <v>-1.4139137900000001</v>
          </cell>
          <cell r="BP83">
            <v>-4.0479279700000177</v>
          </cell>
          <cell r="BQ83">
            <v>-1.9660889300000122</v>
          </cell>
          <cell r="BR83">
            <v>-2.8352415399999997</v>
          </cell>
          <cell r="BS83">
            <v>-1.4213277499999997</v>
          </cell>
          <cell r="BT83">
            <v>-6.094997170000056</v>
          </cell>
          <cell r="BU83">
            <v>-2.0470692000000383</v>
          </cell>
          <cell r="BV83">
            <v>-4.2566001</v>
          </cell>
          <cell r="BW83">
            <v>-1.4213585600000003</v>
          </cell>
          <cell r="BX83">
            <v>-8.1932783100000393</v>
          </cell>
          <cell r="BY83">
            <v>-2.0982811399999832</v>
          </cell>
          <cell r="BZ83">
            <v>-5.72184881</v>
          </cell>
          <cell r="CA83">
            <v>-1.4652487099999998</v>
          </cell>
          <cell r="CB83">
            <v>-10.563973340000018</v>
          </cell>
          <cell r="CC83">
            <v>-2.3706950299999789</v>
          </cell>
          <cell r="CD83">
            <v>-7.1892236900000004</v>
          </cell>
          <cell r="CE83">
            <v>-1.4673748800000002</v>
          </cell>
          <cell r="CF83">
            <v>-13.144498210000052</v>
          </cell>
          <cell r="CG83">
            <v>-2.5805248700000334</v>
          </cell>
          <cell r="CH83">
            <v>-8.6421446300000007</v>
          </cell>
          <cell r="CI83">
            <v>-1.4529209400000003</v>
          </cell>
          <cell r="CJ83">
            <v>-15.790293219999967</v>
          </cell>
          <cell r="CK83">
            <v>-2.6457950099999152</v>
          </cell>
          <cell r="CL83">
            <v>-10.06978848</v>
          </cell>
          <cell r="CM83">
            <v>-1.4276438499999999</v>
          </cell>
          <cell r="CN83">
            <v>-18.927893460000064</v>
          </cell>
          <cell r="CO83">
            <v>-3.1376002400000971</v>
          </cell>
          <cell r="CP83">
            <v>-11.424841900000001</v>
          </cell>
          <cell r="CQ83">
            <v>-1.35505342</v>
          </cell>
          <cell r="CR83">
            <v>-22.687161270000161</v>
          </cell>
          <cell r="CS83">
            <v>-3.7592678100000967</v>
          </cell>
          <cell r="CT83">
            <v>-12.693135720000001</v>
          </cell>
          <cell r="CU83">
            <v>-1.2682938200000002</v>
          </cell>
          <cell r="CV83">
            <v>-27.337335619999863</v>
          </cell>
          <cell r="CW83">
            <v>-4.6501743499997019</v>
          </cell>
          <cell r="CX83">
            <v>-13.92423964</v>
          </cell>
          <cell r="CY83">
            <v>-1.2311039199999998</v>
          </cell>
          <cell r="CZ83">
            <v>-31.866779830000041</v>
          </cell>
          <cell r="DA83">
            <v>-4.5294442100001788</v>
          </cell>
          <cell r="DB83">
            <v>-15.20094778</v>
          </cell>
          <cell r="DC83">
            <v>-1.2767081400000002</v>
          </cell>
          <cell r="DD83">
            <v>0</v>
          </cell>
          <cell r="DE83">
            <v>31.866779830000041</v>
          </cell>
          <cell r="DF83">
            <v>-16.58532628</v>
          </cell>
          <cell r="DG83">
            <v>-1.3843785000000004</v>
          </cell>
        </row>
        <row r="84">
          <cell r="B84">
            <v>84</v>
          </cell>
          <cell r="C84" t="str">
            <v>Pessoal</v>
          </cell>
          <cell r="D84">
            <v>1323</v>
          </cell>
          <cell r="E84">
            <v>1340</v>
          </cell>
          <cell r="F84">
            <v>1353</v>
          </cell>
          <cell r="G84">
            <v>1323</v>
          </cell>
          <cell r="H84">
            <v>1340</v>
          </cell>
          <cell r="I84">
            <v>1353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-1.2930394700000001</v>
          </cell>
          <cell r="Q84">
            <v>-1.2930394700000001</v>
          </cell>
          <cell r="R84">
            <v>0</v>
          </cell>
          <cell r="S84">
            <v>0</v>
          </cell>
          <cell r="T84">
            <v>-2.4687317200000001</v>
          </cell>
          <cell r="U84">
            <v>-1.17569225</v>
          </cell>
          <cell r="V84">
            <v>0</v>
          </cell>
          <cell r="W84">
            <v>0</v>
          </cell>
          <cell r="X84">
            <v>-3.6311278599999994</v>
          </cell>
          <cell r="Y84">
            <v>-1.1623961399999994</v>
          </cell>
          <cell r="Z84">
            <v>0</v>
          </cell>
          <cell r="AA84">
            <v>0</v>
          </cell>
          <cell r="AB84">
            <v>-4.6514801000000006</v>
          </cell>
          <cell r="AC84">
            <v>-1.0203522400000011</v>
          </cell>
          <cell r="AD84">
            <v>0</v>
          </cell>
          <cell r="AE84">
            <v>0</v>
          </cell>
          <cell r="AF84">
            <v>-5.6629669099999997</v>
          </cell>
          <cell r="AG84">
            <v>-1.0114868099999992</v>
          </cell>
          <cell r="AH84">
            <v>0</v>
          </cell>
          <cell r="AI84">
            <v>0</v>
          </cell>
          <cell r="AJ84">
            <v>-6.7538603800000008</v>
          </cell>
          <cell r="AK84">
            <v>-1.090893470000001</v>
          </cell>
          <cell r="AL84">
            <v>0</v>
          </cell>
          <cell r="AM84">
            <v>0</v>
          </cell>
          <cell r="AN84">
            <v>-7.79797312</v>
          </cell>
          <cell r="AO84">
            <v>-1.0441127399999992</v>
          </cell>
          <cell r="AP84">
            <v>0</v>
          </cell>
          <cell r="AQ84">
            <v>0</v>
          </cell>
          <cell r="AR84">
            <v>-9.004755099999997</v>
          </cell>
          <cell r="AS84">
            <v>-1.206781979999997</v>
          </cell>
          <cell r="AT84">
            <v>0</v>
          </cell>
          <cell r="AU84">
            <v>0</v>
          </cell>
          <cell r="AV84">
            <v>-10.519605910000001</v>
          </cell>
          <cell r="AW84">
            <v>-1.514850810000004</v>
          </cell>
          <cell r="AX84">
            <v>0</v>
          </cell>
          <cell r="AY84">
            <v>0</v>
          </cell>
          <cell r="AZ84">
            <v>-12.863616859999999</v>
          </cell>
          <cell r="BA84">
            <v>-2.3440109499999977</v>
          </cell>
          <cell r="BB84">
            <v>0</v>
          </cell>
          <cell r="BC84">
            <v>0</v>
          </cell>
          <cell r="BD84">
            <v>-14.986600379999999</v>
          </cell>
          <cell r="BE84">
            <v>-2.12298352</v>
          </cell>
          <cell r="BF84">
            <v>0</v>
          </cell>
          <cell r="BG84">
            <v>0</v>
          </cell>
          <cell r="BH84">
            <v>-16.658258800000002</v>
          </cell>
          <cell r="BI84">
            <v>-1.6716584200000035</v>
          </cell>
          <cell r="BJ84">
            <v>0</v>
          </cell>
          <cell r="BK84">
            <v>0</v>
          </cell>
          <cell r="BL84">
            <v>-1.2339206999999999</v>
          </cell>
          <cell r="BM84">
            <v>-1.2339206999999999</v>
          </cell>
          <cell r="BN84">
            <v>-0.96102251000000016</v>
          </cell>
          <cell r="BO84">
            <v>-0.96102251000000016</v>
          </cell>
          <cell r="BP84">
            <v>-2.3636469899999999</v>
          </cell>
          <cell r="BQ84">
            <v>-1.12972629</v>
          </cell>
          <cell r="BR84">
            <v>-1.7905907700000003</v>
          </cell>
          <cell r="BS84">
            <v>-0.82956826000000017</v>
          </cell>
          <cell r="BT84">
            <v>-3.5398654400000003</v>
          </cell>
          <cell r="BU84">
            <v>-1.1762184500000004</v>
          </cell>
          <cell r="BV84">
            <v>-2.6006749100000004</v>
          </cell>
          <cell r="BW84">
            <v>-0.81008414000000006</v>
          </cell>
          <cell r="BX84">
            <v>-4.736388390000001</v>
          </cell>
          <cell r="BY84">
            <v>-1.1965229500000008</v>
          </cell>
          <cell r="BZ84">
            <v>-3.3862974500000007</v>
          </cell>
          <cell r="CA84">
            <v>-0.78562254000000009</v>
          </cell>
          <cell r="CB84">
            <v>-5.8411039200000001</v>
          </cell>
          <cell r="CC84">
            <v>-1.1047155299999991</v>
          </cell>
          <cell r="CD84">
            <v>-4.1221084300000008</v>
          </cell>
          <cell r="CE84">
            <v>-0.73581098</v>
          </cell>
          <cell r="CF84">
            <v>-7.2447719199999998</v>
          </cell>
          <cell r="CG84">
            <v>-1.4036679999999997</v>
          </cell>
          <cell r="CH84">
            <v>-4.8593916000000013</v>
          </cell>
          <cell r="CI84">
            <v>-0.73728317000000021</v>
          </cell>
          <cell r="CJ84">
            <v>-8.6543036000000004</v>
          </cell>
          <cell r="CK84">
            <v>-1.4095316800000006</v>
          </cell>
          <cell r="CL84">
            <v>-5.690045640000001</v>
          </cell>
          <cell r="CM84">
            <v>-0.83065403999999998</v>
          </cell>
          <cell r="CN84">
            <v>-10.36229076</v>
          </cell>
          <cell r="CO84">
            <v>-1.7079871600000001</v>
          </cell>
          <cell r="CP84">
            <v>-6.7665241000000007</v>
          </cell>
          <cell r="CQ84">
            <v>-1.0764784599999999</v>
          </cell>
          <cell r="CR84">
            <v>-12.4558386</v>
          </cell>
          <cell r="CS84">
            <v>-2.0935478399999994</v>
          </cell>
          <cell r="CT84">
            <v>-8.0824042800000004</v>
          </cell>
          <cell r="CU84">
            <v>-1.31588018</v>
          </cell>
          <cell r="CV84">
            <v>-14.937502609999999</v>
          </cell>
          <cell r="CW84">
            <v>-2.4816640099999994</v>
          </cell>
          <cell r="CX84">
            <v>-9.5261845699999999</v>
          </cell>
          <cell r="CY84">
            <v>-1.4437802900000001</v>
          </cell>
          <cell r="CZ84">
            <v>-17.667377139999999</v>
          </cell>
          <cell r="DA84">
            <v>-2.72987453</v>
          </cell>
          <cell r="DB84">
            <v>-10.83218636</v>
          </cell>
          <cell r="DC84">
            <v>-1.3060017900000001</v>
          </cell>
          <cell r="DD84">
            <v>0</v>
          </cell>
          <cell r="DE84">
            <v>17.667377139999999</v>
          </cell>
          <cell r="DF84">
            <v>-11.74878238</v>
          </cell>
          <cell r="DG84">
            <v>-0.91659602000000007</v>
          </cell>
        </row>
        <row r="85">
          <cell r="B85">
            <v>85</v>
          </cell>
          <cell r="C85" t="str">
            <v>Gerais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-1.354144740000006</v>
          </cell>
          <cell r="Q85">
            <v>-1.354144740000006</v>
          </cell>
          <cell r="R85">
            <v>0</v>
          </cell>
          <cell r="S85">
            <v>0</v>
          </cell>
          <cell r="T85">
            <v>-2.3464959699999719</v>
          </cell>
          <cell r="U85">
            <v>-0.99235122999999437</v>
          </cell>
          <cell r="V85">
            <v>0</v>
          </cell>
          <cell r="W85">
            <v>0</v>
          </cell>
          <cell r="X85">
            <v>-4.33973206000001</v>
          </cell>
          <cell r="Y85">
            <v>-1.9932360900000523</v>
          </cell>
          <cell r="Z85">
            <v>0</v>
          </cell>
          <cell r="AA85">
            <v>0</v>
          </cell>
          <cell r="AB85">
            <v>-5.6846467199998898</v>
          </cell>
          <cell r="AC85">
            <v>-1.3449146599999153</v>
          </cell>
          <cell r="AD85">
            <v>0</v>
          </cell>
          <cell r="AE85">
            <v>0</v>
          </cell>
          <cell r="AF85">
            <v>-7.4887294800000408</v>
          </cell>
          <cell r="AG85">
            <v>-1.8040827600000799</v>
          </cell>
          <cell r="AH85">
            <v>0</v>
          </cell>
          <cell r="AI85">
            <v>0</v>
          </cell>
          <cell r="AJ85">
            <v>-8.6946773899999723</v>
          </cell>
          <cell r="AK85">
            <v>-1.2059479099999173</v>
          </cell>
          <cell r="AL85">
            <v>0</v>
          </cell>
          <cell r="AM85">
            <v>0</v>
          </cell>
          <cell r="AN85">
            <v>-10.210437269999938</v>
          </cell>
          <cell r="AO85">
            <v>-1.5157598800000223</v>
          </cell>
          <cell r="AP85">
            <v>0</v>
          </cell>
          <cell r="AQ85">
            <v>0</v>
          </cell>
          <cell r="AR85">
            <v>-11.866774079999928</v>
          </cell>
          <cell r="AS85">
            <v>-1.6563368100000755</v>
          </cell>
          <cell r="AT85">
            <v>0</v>
          </cell>
          <cell r="AU85">
            <v>0</v>
          </cell>
          <cell r="AV85">
            <v>-13.445905440000042</v>
          </cell>
          <cell r="AW85">
            <v>-1.5791313599999146</v>
          </cell>
          <cell r="AX85">
            <v>0</v>
          </cell>
          <cell r="AY85">
            <v>0</v>
          </cell>
          <cell r="AZ85">
            <v>-15.615522169999943</v>
          </cell>
          <cell r="BA85">
            <v>-2.1696167300000155</v>
          </cell>
          <cell r="BB85">
            <v>0</v>
          </cell>
          <cell r="BC85">
            <v>0</v>
          </cell>
          <cell r="BD85">
            <v>-18.112115340000202</v>
          </cell>
          <cell r="BE85">
            <v>-2.4965931700003718</v>
          </cell>
          <cell r="BF85">
            <v>0</v>
          </cell>
          <cell r="BG85">
            <v>0</v>
          </cell>
          <cell r="BH85">
            <v>-19.670079999999981</v>
          </cell>
          <cell r="BI85">
            <v>-1.5579646599995662</v>
          </cell>
          <cell r="BJ85">
            <v>0</v>
          </cell>
          <cell r="BK85">
            <v>0</v>
          </cell>
          <cell r="BL85">
            <v>-0.84791834000000565</v>
          </cell>
          <cell r="BM85">
            <v>-0.84791834000000565</v>
          </cell>
          <cell r="BN85">
            <v>-0.4528912799999999</v>
          </cell>
          <cell r="BO85">
            <v>-0.4528912799999999</v>
          </cell>
          <cell r="BP85">
            <v>-1.6842809800000178</v>
          </cell>
          <cell r="BQ85">
            <v>-0.83636264000002636</v>
          </cell>
          <cell r="BR85">
            <v>-1.0446507699999998</v>
          </cell>
          <cell r="BS85">
            <v>-0.5917594899999995</v>
          </cell>
          <cell r="BT85">
            <v>-2.5551317300000558</v>
          </cell>
          <cell r="BU85">
            <v>-0.87085074999998113</v>
          </cell>
          <cell r="BV85">
            <v>-1.6559251900000005</v>
          </cell>
          <cell r="BW85">
            <v>-0.61127442000000021</v>
          </cell>
          <cell r="BX85">
            <v>-3.4568899200000383</v>
          </cell>
          <cell r="BY85">
            <v>-0.901758190000018</v>
          </cell>
          <cell r="BZ85">
            <v>-2.3355513600000002</v>
          </cell>
          <cell r="CA85">
            <v>-0.6796261699999997</v>
          </cell>
          <cell r="CB85">
            <v>-4.7228694200000181</v>
          </cell>
          <cell r="CC85">
            <v>-1.2659794999999301</v>
          </cell>
          <cell r="CD85">
            <v>-3.0671152599999978</v>
          </cell>
          <cell r="CE85">
            <v>-0.73156390000000016</v>
          </cell>
          <cell r="CF85">
            <v>-5.8997262900000518</v>
          </cell>
          <cell r="CG85">
            <v>-1.1768568700001119</v>
          </cell>
          <cell r="CH85">
            <v>-3.7827530299999994</v>
          </cell>
          <cell r="CI85">
            <v>-0.71563777000000006</v>
          </cell>
          <cell r="CJ85">
            <v>-7.1359896199999664</v>
          </cell>
          <cell r="CK85">
            <v>-1.2362633299999146</v>
          </cell>
          <cell r="CL85">
            <v>-4.3797428399999969</v>
          </cell>
          <cell r="CM85">
            <v>-0.59698980999999995</v>
          </cell>
          <cell r="CN85">
            <v>-8.5656027000000634</v>
          </cell>
          <cell r="CO85">
            <v>-1.4296130800000828</v>
          </cell>
          <cell r="CP85">
            <v>-4.6583177999999963</v>
          </cell>
          <cell r="CQ85">
            <v>-0.27857496000000004</v>
          </cell>
          <cell r="CR85">
            <v>-10.231322670000161</v>
          </cell>
          <cell r="CS85">
            <v>-1.665719970000012</v>
          </cell>
          <cell r="CT85">
            <v>-4.6107314399999968</v>
          </cell>
          <cell r="CU85">
            <v>4.7586359999999717E-2</v>
          </cell>
          <cell r="CV85">
            <v>-12.399833009999863</v>
          </cell>
          <cell r="CW85">
            <v>-2.1685103399998447</v>
          </cell>
          <cell r="CX85">
            <v>-4.3980550699999998</v>
          </cell>
          <cell r="CY85">
            <v>0.21267637000000028</v>
          </cell>
          <cell r="CZ85">
            <v>-14.199402690000042</v>
          </cell>
          <cell r="DA85">
            <v>-1.7995696800000367</v>
          </cell>
          <cell r="DB85">
            <v>-4.3687614200000002</v>
          </cell>
          <cell r="DC85">
            <v>2.9293649999999838E-2</v>
          </cell>
          <cell r="DD85">
            <v>0</v>
          </cell>
          <cell r="DE85">
            <v>14.199402690000042</v>
          </cell>
          <cell r="DF85">
            <v>-4.836543899999997</v>
          </cell>
          <cell r="DG85">
            <v>-0.46778248000000033</v>
          </cell>
        </row>
        <row r="86">
          <cell r="B86">
            <v>86</v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 t="str">
            <v/>
          </cell>
          <cell r="X86" t="str">
            <v/>
          </cell>
          <cell r="Y86" t="str">
            <v/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  <cell r="AD86" t="str">
            <v/>
          </cell>
          <cell r="AE86" t="str">
            <v/>
          </cell>
          <cell r="AF86" t="str">
            <v/>
          </cell>
          <cell r="AG86" t="str">
            <v/>
          </cell>
          <cell r="AH86" t="str">
            <v/>
          </cell>
          <cell r="AI86" t="str">
            <v/>
          </cell>
          <cell r="AJ86" t="str">
            <v/>
          </cell>
          <cell r="AK86" t="str">
            <v/>
          </cell>
          <cell r="AL86" t="str">
            <v/>
          </cell>
          <cell r="AM86" t="str">
            <v/>
          </cell>
          <cell r="AN86" t="str">
            <v/>
          </cell>
          <cell r="AO86" t="str">
            <v/>
          </cell>
          <cell r="AP86" t="str">
            <v/>
          </cell>
          <cell r="AQ86" t="str">
            <v/>
          </cell>
          <cell r="AR86" t="str">
            <v/>
          </cell>
          <cell r="AS86" t="str">
            <v/>
          </cell>
          <cell r="AT86" t="str">
            <v/>
          </cell>
          <cell r="AU86" t="str">
            <v/>
          </cell>
          <cell r="AV86" t="str">
            <v/>
          </cell>
          <cell r="AW86" t="str">
            <v/>
          </cell>
          <cell r="AX86" t="str">
            <v/>
          </cell>
          <cell r="AY86" t="str">
            <v/>
          </cell>
          <cell r="AZ86" t="str">
            <v/>
          </cell>
          <cell r="BA86" t="str">
            <v/>
          </cell>
          <cell r="BB86" t="str">
            <v/>
          </cell>
          <cell r="BC86" t="str">
            <v/>
          </cell>
          <cell r="BD86" t="str">
            <v/>
          </cell>
          <cell r="BE86" t="str">
            <v/>
          </cell>
          <cell r="BF86" t="str">
            <v/>
          </cell>
          <cell r="BG86" t="str">
            <v/>
          </cell>
          <cell r="BH86" t="str">
            <v/>
          </cell>
          <cell r="BI86" t="str">
            <v/>
          </cell>
          <cell r="BJ86" t="str">
            <v/>
          </cell>
          <cell r="BK86" t="str">
            <v/>
          </cell>
          <cell r="BL86" t="str">
            <v/>
          </cell>
          <cell r="BM86" t="str">
            <v/>
          </cell>
          <cell r="BN86" t="str">
            <v/>
          </cell>
          <cell r="BO86" t="str">
            <v/>
          </cell>
          <cell r="BP86" t="str">
            <v/>
          </cell>
          <cell r="BQ86" t="str">
            <v/>
          </cell>
          <cell r="BR86" t="str">
            <v/>
          </cell>
          <cell r="BS86" t="str">
            <v/>
          </cell>
          <cell r="BT86" t="str">
            <v/>
          </cell>
          <cell r="BU86" t="str">
            <v/>
          </cell>
          <cell r="BV86" t="str">
            <v/>
          </cell>
          <cell r="BW86" t="str">
            <v/>
          </cell>
          <cell r="BX86" t="str">
            <v/>
          </cell>
          <cell r="BY86" t="str">
            <v/>
          </cell>
          <cell r="BZ86" t="str">
            <v/>
          </cell>
          <cell r="CA86" t="str">
            <v/>
          </cell>
          <cell r="CB86" t="str">
            <v/>
          </cell>
          <cell r="CC86" t="str">
            <v/>
          </cell>
          <cell r="CD86" t="str">
            <v/>
          </cell>
          <cell r="CE86" t="str">
            <v/>
          </cell>
          <cell r="CF86" t="str">
            <v/>
          </cell>
          <cell r="CG86" t="str">
            <v/>
          </cell>
          <cell r="CH86" t="str">
            <v/>
          </cell>
          <cell r="CI86" t="str">
            <v/>
          </cell>
          <cell r="CJ86" t="str">
            <v/>
          </cell>
          <cell r="CK86" t="str">
            <v/>
          </cell>
          <cell r="CL86" t="str">
            <v/>
          </cell>
          <cell r="CM86" t="str">
            <v/>
          </cell>
          <cell r="CN86" t="str">
            <v/>
          </cell>
          <cell r="CO86" t="str">
            <v/>
          </cell>
          <cell r="CP86" t="str">
            <v/>
          </cell>
          <cell r="CQ86" t="str">
            <v/>
          </cell>
          <cell r="CR86" t="str">
            <v/>
          </cell>
          <cell r="CS86" t="str">
            <v/>
          </cell>
          <cell r="CT86" t="str">
            <v/>
          </cell>
          <cell r="CU86" t="str">
            <v/>
          </cell>
          <cell r="CV86" t="str">
            <v/>
          </cell>
          <cell r="CW86" t="str">
            <v/>
          </cell>
          <cell r="CX86" t="str">
            <v/>
          </cell>
          <cell r="CY86" t="str">
            <v/>
          </cell>
          <cell r="CZ86" t="str">
            <v/>
          </cell>
          <cell r="DA86" t="str">
            <v/>
          </cell>
          <cell r="DB86" t="str">
            <v/>
          </cell>
          <cell r="DC86" t="str">
            <v/>
          </cell>
          <cell r="DD86" t="str">
            <v/>
          </cell>
          <cell r="DE86" t="str">
            <v/>
          </cell>
          <cell r="DF86" t="str">
            <v/>
          </cell>
          <cell r="DG86" t="str">
            <v/>
          </cell>
        </row>
        <row r="87">
          <cell r="B87">
            <v>87</v>
          </cell>
          <cell r="C87" t="str">
            <v>Lucro bruto</v>
          </cell>
          <cell r="D87">
            <v>1435</v>
          </cell>
          <cell r="G87">
            <v>1435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5.5607309800000193</v>
          </cell>
          <cell r="Q87">
            <v>5.5607309800000193</v>
          </cell>
          <cell r="R87">
            <v>0</v>
          </cell>
          <cell r="S87">
            <v>0</v>
          </cell>
          <cell r="T87">
            <v>12.450796130000084</v>
          </cell>
          <cell r="U87">
            <v>6.8900651500000647</v>
          </cell>
          <cell r="V87">
            <v>0</v>
          </cell>
          <cell r="W87">
            <v>0</v>
          </cell>
          <cell r="X87">
            <v>14.733430550000012</v>
          </cell>
          <cell r="Y87">
            <v>2.282634419999928</v>
          </cell>
          <cell r="Z87">
            <v>0</v>
          </cell>
          <cell r="AA87">
            <v>0</v>
          </cell>
          <cell r="AB87">
            <v>13.091515319999933</v>
          </cell>
          <cell r="AC87">
            <v>-1.6419152300000786</v>
          </cell>
          <cell r="AD87">
            <v>0</v>
          </cell>
          <cell r="AE87">
            <v>0</v>
          </cell>
          <cell r="AF87">
            <v>8.0018406399999265</v>
          </cell>
          <cell r="AG87">
            <v>-5.089674680000007</v>
          </cell>
          <cell r="AH87">
            <v>0</v>
          </cell>
          <cell r="AI87">
            <v>0</v>
          </cell>
          <cell r="AJ87">
            <v>11.071979659999847</v>
          </cell>
          <cell r="AK87">
            <v>3.070139019999921</v>
          </cell>
          <cell r="AL87">
            <v>0</v>
          </cell>
          <cell r="AM87">
            <v>0</v>
          </cell>
          <cell r="AN87">
            <v>12.789329449999929</v>
          </cell>
          <cell r="AO87">
            <v>1.7173497900000818</v>
          </cell>
          <cell r="AP87">
            <v>0</v>
          </cell>
          <cell r="AQ87">
            <v>0</v>
          </cell>
          <cell r="AR87">
            <v>16.169938960000039</v>
          </cell>
          <cell r="AS87">
            <v>3.3806095100001095</v>
          </cell>
          <cell r="AT87">
            <v>0</v>
          </cell>
          <cell r="AU87">
            <v>0</v>
          </cell>
          <cell r="AV87">
            <v>27.698798930000187</v>
          </cell>
          <cell r="AW87">
            <v>11.528859970000148</v>
          </cell>
          <cell r="AX87">
            <v>0</v>
          </cell>
          <cell r="AY87">
            <v>0</v>
          </cell>
          <cell r="AZ87">
            <v>45.171421039999842</v>
          </cell>
          <cell r="BA87">
            <v>17.472622109999655</v>
          </cell>
          <cell r="BB87">
            <v>0</v>
          </cell>
          <cell r="BC87">
            <v>0</v>
          </cell>
          <cell r="BD87">
            <v>63.475601470000264</v>
          </cell>
          <cell r="BE87">
            <v>18.304180430000422</v>
          </cell>
          <cell r="BF87">
            <v>0</v>
          </cell>
          <cell r="BG87">
            <v>0</v>
          </cell>
          <cell r="BH87">
            <v>69.095454270000459</v>
          </cell>
          <cell r="BI87">
            <v>5.6198528000001957</v>
          </cell>
          <cell r="BJ87">
            <v>0</v>
          </cell>
          <cell r="BK87">
            <v>0</v>
          </cell>
          <cell r="BL87">
            <v>10.678139809999987</v>
          </cell>
          <cell r="BM87">
            <v>10.678139809999987</v>
          </cell>
          <cell r="BN87">
            <v>7.6824189899999951</v>
          </cell>
          <cell r="BO87">
            <v>7.6824189899999951</v>
          </cell>
          <cell r="BP87">
            <v>18.884329050000041</v>
          </cell>
          <cell r="BQ87">
            <v>8.2061892400000538</v>
          </cell>
          <cell r="BR87">
            <v>15.466317410000013</v>
          </cell>
          <cell r="BS87">
            <v>7.7838984200000167</v>
          </cell>
          <cell r="BT87">
            <v>25.865156739999978</v>
          </cell>
          <cell r="BU87">
            <v>6.9808276899999377</v>
          </cell>
          <cell r="BV87">
            <v>22.232302660000013</v>
          </cell>
          <cell r="BW87">
            <v>6.76598525</v>
          </cell>
          <cell r="BX87">
            <v>29.003508960000097</v>
          </cell>
          <cell r="BY87">
            <v>3.1383522200001188</v>
          </cell>
          <cell r="BZ87">
            <v>25.80319389000001</v>
          </cell>
          <cell r="CA87">
            <v>3.5708912299999969</v>
          </cell>
          <cell r="CB87">
            <v>33.076111040000022</v>
          </cell>
          <cell r="CC87">
            <v>4.0726020799999247</v>
          </cell>
          <cell r="CD87">
            <v>29.524344180000011</v>
          </cell>
          <cell r="CE87">
            <v>3.7211502899999993</v>
          </cell>
          <cell r="CF87">
            <v>37.869330120000065</v>
          </cell>
          <cell r="CG87">
            <v>4.7932190800000427</v>
          </cell>
          <cell r="CH87">
            <v>34.456887570000013</v>
          </cell>
          <cell r="CI87">
            <v>4.9325433900000002</v>
          </cell>
          <cell r="CJ87">
            <v>43.929819310000063</v>
          </cell>
          <cell r="CK87">
            <v>6.0604891899999984</v>
          </cell>
          <cell r="CL87">
            <v>45.432395940000021</v>
          </cell>
          <cell r="CM87">
            <v>10.975508370000005</v>
          </cell>
          <cell r="CN87">
            <v>52.681344240000129</v>
          </cell>
          <cell r="CO87">
            <v>8.7515249300000661</v>
          </cell>
          <cell r="CP87">
            <v>62.704621000000024</v>
          </cell>
          <cell r="CQ87">
            <v>17.272225060000004</v>
          </cell>
          <cell r="CR87">
            <v>71.847961819999938</v>
          </cell>
          <cell r="CS87">
            <v>19.166617579999809</v>
          </cell>
          <cell r="CT87">
            <v>93.181642539999984</v>
          </cell>
          <cell r="CU87">
            <v>30.477021539999964</v>
          </cell>
          <cell r="CV87">
            <v>98.089693249999883</v>
          </cell>
          <cell r="CW87">
            <v>26.241731429999945</v>
          </cell>
          <cell r="CX87">
            <v>129.17483618999995</v>
          </cell>
          <cell r="CY87">
            <v>35.993193649999974</v>
          </cell>
          <cell r="CZ87">
            <v>125.78546557999992</v>
          </cell>
          <cell r="DA87">
            <v>27.69577233000004</v>
          </cell>
          <cell r="DB87">
            <v>160.95344552999995</v>
          </cell>
          <cell r="DC87">
            <v>31.778609340000003</v>
          </cell>
          <cell r="DD87">
            <v>0</v>
          </cell>
          <cell r="DE87">
            <v>-125.78546557999992</v>
          </cell>
          <cell r="DF87">
            <v>177.31969148999997</v>
          </cell>
          <cell r="DG87">
            <v>16.366245960000008</v>
          </cell>
        </row>
        <row r="88">
          <cell r="B88">
            <v>88</v>
          </cell>
          <cell r="C88" t="str">
            <v>Margem bruta</v>
          </cell>
          <cell r="L88" t="e">
            <v>#DIV/0!</v>
          </cell>
          <cell r="M88" t="e">
            <v>#DIV/0!</v>
          </cell>
          <cell r="N88" t="e">
            <v>#DIV/0!</v>
          </cell>
          <cell r="O88" t="e">
            <v>#DIV/0!</v>
          </cell>
          <cell r="P88">
            <v>7.1431437853002155E-2</v>
          </cell>
          <cell r="Q88">
            <v>7.1431437853002155E-2</v>
          </cell>
          <cell r="R88" t="e">
            <v>#DIV/0!</v>
          </cell>
          <cell r="S88" t="e">
            <v>#DIV/0!</v>
          </cell>
          <cell r="T88">
            <v>6.8124783951891296E-2</v>
          </cell>
          <cell r="U88">
            <v>6.567129838218283E-2</v>
          </cell>
          <cell r="V88" t="e">
            <v>#DIV/0!</v>
          </cell>
          <cell r="W88" t="e">
            <v>#DIV/0!</v>
          </cell>
          <cell r="X88">
            <v>5.2885970533684143E-2</v>
          </cell>
          <cell r="Y88">
            <v>2.3821094169020365E-2</v>
          </cell>
          <cell r="Z88" t="e">
            <v>#DIV/0!</v>
          </cell>
          <cell r="AA88" t="e">
            <v>#DIV/0!</v>
          </cell>
          <cell r="AB88">
            <v>3.9976276446904956E-2</v>
          </cell>
          <cell r="AC88">
            <v>-3.3581482939476798E-2</v>
          </cell>
          <cell r="AD88" t="e">
            <v>#DIV/0!</v>
          </cell>
          <cell r="AE88" t="e">
            <v>#DIV/0!</v>
          </cell>
          <cell r="AF88">
            <v>2.2050326886850699E-2</v>
          </cell>
          <cell r="AG88">
            <v>-0.14374453620937541</v>
          </cell>
          <cell r="AH88" t="e">
            <v>#DIV/0!</v>
          </cell>
          <cell r="AI88" t="e">
            <v>#DIV/0!</v>
          </cell>
          <cell r="AJ88">
            <v>2.6909510550651484E-2</v>
          </cell>
          <cell r="AK88">
            <v>6.322049646849541E-2</v>
          </cell>
          <cell r="AL88" t="e">
            <v>#DIV/0!</v>
          </cell>
          <cell r="AM88" t="e">
            <v>#DIV/0!</v>
          </cell>
          <cell r="AN88">
            <v>2.6371969305798621E-2</v>
          </cell>
          <cell r="AO88">
            <v>2.3363102111436457E-2</v>
          </cell>
          <cell r="AP88" t="e">
            <v>#DIV/0!</v>
          </cell>
          <cell r="AQ88" t="e">
            <v>#DIV/0!</v>
          </cell>
          <cell r="AR88">
            <v>2.6840865042990662E-2</v>
          </cell>
          <cell r="AS88">
            <v>2.8776504792847116E-2</v>
          </cell>
          <cell r="AT88" t="e">
            <v>#DIV/0!</v>
          </cell>
          <cell r="AU88" t="e">
            <v>#DIV/0!</v>
          </cell>
          <cell r="AV88">
            <v>3.5259604624775703E-2</v>
          </cell>
          <cell r="AW88">
            <v>6.2954458285162176E-2</v>
          </cell>
          <cell r="AX88" t="e">
            <v>#DIV/0!</v>
          </cell>
          <cell r="AY88" t="e">
            <v>#DIV/0!</v>
          </cell>
          <cell r="AZ88">
            <v>4.5159130440289359E-2</v>
          </cell>
          <cell r="BA88">
            <v>8.137979274525188E-2</v>
          </cell>
          <cell r="BB88" t="e">
            <v>#DIV/0!</v>
          </cell>
          <cell r="BC88" t="e">
            <v>#DIV/0!</v>
          </cell>
          <cell r="BD88">
            <v>5.4075753651771176E-2</v>
          </cell>
          <cell r="BE88">
            <v>0.10546601954528338</v>
          </cell>
          <cell r="BF88" t="e">
            <v>#DIV/0!</v>
          </cell>
          <cell r="BG88" t="e">
            <v>#DIV/0!</v>
          </cell>
          <cell r="BH88">
            <v>5.3756195150544278E-2</v>
          </cell>
          <cell r="BI88">
            <v>5.0392652798373759E-2</v>
          </cell>
          <cell r="BJ88" t="e">
            <v>#DIV/0!</v>
          </cell>
          <cell r="BK88" t="e">
            <v>#DIV/0!</v>
          </cell>
          <cell r="BL88">
            <v>0.12544202812158428</v>
          </cell>
          <cell r="BM88">
            <v>0.12544202812158428</v>
          </cell>
          <cell r="BN88">
            <v>8.9582859087958128E-2</v>
          </cell>
          <cell r="BO88">
            <v>8.9582859087958128E-2</v>
          </cell>
          <cell r="BP88">
            <v>0.11639205460466298</v>
          </cell>
          <cell r="BQ88">
            <v>0.10640325647926746</v>
          </cell>
          <cell r="BR88">
            <v>9.3807400043389041E-2</v>
          </cell>
          <cell r="BS88">
            <v>9.8386619685172177E-2</v>
          </cell>
          <cell r="BT88">
            <v>0.10042696600745776</v>
          </cell>
          <cell r="BU88">
            <v>7.3247749875491874E-2</v>
          </cell>
          <cell r="BV88">
            <v>9.1615372470328665E-2</v>
          </cell>
          <cell r="BW88">
            <v>8.6969860747828059E-2</v>
          </cell>
          <cell r="BX88">
            <v>9.4710610830198702E-2</v>
          </cell>
          <cell r="BY88">
            <v>6.4467658224024088E-2</v>
          </cell>
          <cell r="BZ88">
            <v>8.9804686396412467E-2</v>
          </cell>
          <cell r="CA88">
            <v>7.996497339696694E-2</v>
          </cell>
          <cell r="CB88">
            <v>9.0928100170391449E-2</v>
          </cell>
          <cell r="CC88">
            <v>7.07931223520714E-2</v>
          </cell>
          <cell r="CD88">
            <v>8.9238881425300606E-2</v>
          </cell>
          <cell r="CE88">
            <v>8.5503393269963091E-2</v>
          </cell>
          <cell r="CF88">
            <v>8.973942727359982E-2</v>
          </cell>
          <cell r="CG88">
            <v>8.2313942558294703E-2</v>
          </cell>
          <cell r="CH88">
            <v>8.92833226132001E-2</v>
          </cell>
          <cell r="CI88">
            <v>8.955025897216895E-2</v>
          </cell>
          <cell r="CJ88">
            <v>8.6780655460675343E-2</v>
          </cell>
          <cell r="CK88">
            <v>7.1956268161818812E-2</v>
          </cell>
          <cell r="CL88">
            <v>9.8007079148274501E-2</v>
          </cell>
          <cell r="CM88">
            <v>0.14137335931042799</v>
          </cell>
          <cell r="CN88">
            <v>8.5621869919952784E-2</v>
          </cell>
          <cell r="CO88">
            <v>8.0243325696272183E-2</v>
          </cell>
          <cell r="CP88">
            <v>0.10581758485727204</v>
          </cell>
          <cell r="CQ88">
            <v>0.13388242968833489</v>
          </cell>
          <cell r="CR88">
            <v>9.1053173050046329E-2</v>
          </cell>
          <cell r="CS88">
            <v>0.11028106407617103</v>
          </cell>
          <cell r="CT88">
            <v>0.11770112415523032</v>
          </cell>
          <cell r="CU88">
            <v>0.15306828559282831</v>
          </cell>
          <cell r="CV88">
            <v>9.448815655901488E-2</v>
          </cell>
          <cell r="CW88">
            <v>0.10537184558822778</v>
          </cell>
          <cell r="CX88">
            <v>0.12661609376987487</v>
          </cell>
          <cell r="CY88">
            <v>0.15749978487619934</v>
          </cell>
          <cell r="CZ88">
            <v>9.8723454191853868E-2</v>
          </cell>
          <cell r="DA88">
            <v>0.11735342755451014</v>
          </cell>
          <cell r="DB88">
            <v>0.13225064295003935</v>
          </cell>
          <cell r="DC88">
            <v>0.16145640745586021</v>
          </cell>
          <cell r="DD88" t="e">
            <v>#DIV/0!</v>
          </cell>
          <cell r="DE88">
            <v>9.8723454191853868E-2</v>
          </cell>
          <cell r="DF88">
            <v>0.1333208035855247</v>
          </cell>
          <cell r="DG88">
            <v>0.14484774606270409</v>
          </cell>
        </row>
        <row r="89">
          <cell r="B89">
            <v>89</v>
          </cell>
        </row>
        <row r="90">
          <cell r="B90">
            <v>90</v>
          </cell>
          <cell r="C90" t="str">
            <v>Despesas operacionais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-8.0591966699999986</v>
          </cell>
          <cell r="Q90">
            <v>-8.0591966699999986</v>
          </cell>
          <cell r="R90">
            <v>0</v>
          </cell>
          <cell r="S90">
            <v>0</v>
          </cell>
          <cell r="T90">
            <v>-16.573751179999995</v>
          </cell>
          <cell r="U90">
            <v>-8.5145545099999964</v>
          </cell>
          <cell r="V90">
            <v>0</v>
          </cell>
          <cell r="W90">
            <v>0</v>
          </cell>
          <cell r="X90">
            <v>-22.150640000000003</v>
          </cell>
          <cell r="Y90">
            <v>-5.576888820000006</v>
          </cell>
          <cell r="Z90">
            <v>0</v>
          </cell>
          <cell r="AA90">
            <v>0</v>
          </cell>
          <cell r="AB90">
            <v>-24.391332740000006</v>
          </cell>
          <cell r="AC90">
            <v>-2.2406927400000063</v>
          </cell>
          <cell r="AD90">
            <v>0</v>
          </cell>
          <cell r="AE90">
            <v>0</v>
          </cell>
          <cell r="AF90">
            <v>-28.288807460000008</v>
          </cell>
          <cell r="AG90">
            <v>-3.8974747199999964</v>
          </cell>
          <cell r="AH90">
            <v>0</v>
          </cell>
          <cell r="AI90">
            <v>0</v>
          </cell>
          <cell r="AJ90">
            <v>-21.146527219999996</v>
          </cell>
          <cell r="AK90">
            <v>7.1422802400000078</v>
          </cell>
          <cell r="AL90">
            <v>0</v>
          </cell>
          <cell r="AM90">
            <v>0</v>
          </cell>
          <cell r="AN90">
            <v>-27.349005130000009</v>
          </cell>
          <cell r="AO90">
            <v>-6.2024779100000087</v>
          </cell>
          <cell r="AP90">
            <v>0</v>
          </cell>
          <cell r="AQ90">
            <v>0</v>
          </cell>
          <cell r="AR90">
            <v>-38.17594497000001</v>
          </cell>
          <cell r="AS90">
            <v>-10.826939840000001</v>
          </cell>
          <cell r="AT90">
            <v>0</v>
          </cell>
          <cell r="AU90">
            <v>0</v>
          </cell>
          <cell r="AV90">
            <v>-50.723120300000005</v>
          </cell>
          <cell r="AW90">
            <v>-12.547175329999993</v>
          </cell>
          <cell r="AX90">
            <v>0</v>
          </cell>
          <cell r="AY90">
            <v>0</v>
          </cell>
          <cell r="AZ90">
            <v>-66.293693810000008</v>
          </cell>
          <cell r="BA90">
            <v>-15.57057351000001</v>
          </cell>
          <cell r="BB90">
            <v>0</v>
          </cell>
          <cell r="BC90">
            <v>0</v>
          </cell>
          <cell r="BD90">
            <v>-76.997199550000005</v>
          </cell>
          <cell r="BE90">
            <v>-10.703505739999992</v>
          </cell>
          <cell r="BF90">
            <v>0</v>
          </cell>
          <cell r="BG90">
            <v>0</v>
          </cell>
          <cell r="BH90">
            <v>-106.96316315000004</v>
          </cell>
          <cell r="BI90">
            <v>-29.965963600000023</v>
          </cell>
          <cell r="BJ90">
            <v>0</v>
          </cell>
          <cell r="BK90">
            <v>0</v>
          </cell>
          <cell r="BL90">
            <v>-7.1148791699999974</v>
          </cell>
          <cell r="BM90">
            <v>-7.1148791699999974</v>
          </cell>
          <cell r="BN90">
            <v>-8.6831204999999994</v>
          </cell>
          <cell r="BO90">
            <v>-8.6831204999999994</v>
          </cell>
          <cell r="BP90">
            <v>-14.383338899999996</v>
          </cell>
          <cell r="BQ90">
            <v>-7.2684597299999991</v>
          </cell>
          <cell r="BR90">
            <v>-18.033973019999998</v>
          </cell>
          <cell r="BS90">
            <v>-9.3508525200000001</v>
          </cell>
          <cell r="BT90">
            <v>-22.62946891</v>
          </cell>
          <cell r="BU90">
            <v>-8.2461300100000017</v>
          </cell>
          <cell r="BV90">
            <v>-26.50780748</v>
          </cell>
          <cell r="BW90">
            <v>-8.4738344600000026</v>
          </cell>
          <cell r="BX90">
            <v>-28.222337599999996</v>
          </cell>
          <cell r="BY90">
            <v>-5.5928686899999942</v>
          </cell>
          <cell r="BZ90">
            <v>-31.523855220000002</v>
          </cell>
          <cell r="CA90">
            <v>-5.0160477400000003</v>
          </cell>
          <cell r="CB90">
            <v>-33.86204313999999</v>
          </cell>
          <cell r="CC90">
            <v>-5.6397055399999996</v>
          </cell>
          <cell r="CD90">
            <v>-37.721838230000003</v>
          </cell>
          <cell r="CE90">
            <v>-6.1979830100000015</v>
          </cell>
          <cell r="CF90">
            <v>-40.099325469999997</v>
          </cell>
          <cell r="CG90">
            <v>-6.237282329999994</v>
          </cell>
          <cell r="CH90">
            <v>-44.777157619999997</v>
          </cell>
          <cell r="CI90">
            <v>-7.0553193899999993</v>
          </cell>
          <cell r="CJ90">
            <v>-48.952044979999997</v>
          </cell>
          <cell r="CK90">
            <v>-8.8527195100000053</v>
          </cell>
          <cell r="CL90">
            <v>-51.947051200000004</v>
          </cell>
          <cell r="CM90">
            <v>-7.1698935800000019</v>
          </cell>
          <cell r="CN90">
            <v>-58.51967556000001</v>
          </cell>
          <cell r="CO90">
            <v>-9.5676305800000083</v>
          </cell>
          <cell r="CP90">
            <v>-63.457721039999996</v>
          </cell>
          <cell r="CQ90">
            <v>-11.510669840000002</v>
          </cell>
          <cell r="CR90">
            <v>-67.741424300000006</v>
          </cell>
          <cell r="CS90">
            <v>-9.2217487399999989</v>
          </cell>
          <cell r="CT90">
            <v>-78.289300250000011</v>
          </cell>
          <cell r="CU90">
            <v>-14.831579209999999</v>
          </cell>
          <cell r="CV90">
            <v>-81.958445689999962</v>
          </cell>
          <cell r="CW90">
            <v>-14.217021389999971</v>
          </cell>
          <cell r="CX90">
            <v>-95.343135700000005</v>
          </cell>
          <cell r="CY90">
            <v>-17.053835450000001</v>
          </cell>
          <cell r="CZ90">
            <v>-88.079180969999982</v>
          </cell>
          <cell r="DA90">
            <v>-6.120735280000023</v>
          </cell>
          <cell r="DB90">
            <v>-110.38919889000002</v>
          </cell>
          <cell r="DC90">
            <v>-15.046063190000002</v>
          </cell>
          <cell r="DD90">
            <v>0</v>
          </cell>
          <cell r="DE90">
            <v>88.079180969999982</v>
          </cell>
          <cell r="DF90">
            <v>-120.0437707</v>
          </cell>
          <cell r="DG90">
            <v>-9.6545718099999984</v>
          </cell>
        </row>
        <row r="91">
          <cell r="B91">
            <v>91</v>
          </cell>
          <cell r="C91" t="str">
            <v>Despesas comerciais</v>
          </cell>
          <cell r="D91">
            <v>1607</v>
          </cell>
          <cell r="G91">
            <v>1607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-5.8782714399999998</v>
          </cell>
          <cell r="Q91">
            <v>-5.8782714399999998</v>
          </cell>
          <cell r="R91">
            <v>0</v>
          </cell>
          <cell r="S91">
            <v>0</v>
          </cell>
          <cell r="T91">
            <v>-12.474180899999997</v>
          </cell>
          <cell r="U91">
            <v>-6.595909459999997</v>
          </cell>
          <cell r="V91">
            <v>0</v>
          </cell>
          <cell r="W91">
            <v>0</v>
          </cell>
          <cell r="X91">
            <v>-18.219383880000002</v>
          </cell>
          <cell r="Y91">
            <v>-5.7452029800000055</v>
          </cell>
          <cell r="Z91">
            <v>0</v>
          </cell>
          <cell r="AA91">
            <v>0</v>
          </cell>
          <cell r="AB91">
            <v>-21.633875430000007</v>
          </cell>
          <cell r="AC91">
            <v>-3.4144915500000046</v>
          </cell>
          <cell r="AD91">
            <v>0</v>
          </cell>
          <cell r="AE91">
            <v>0</v>
          </cell>
          <cell r="AF91">
            <v>-24.750814250000005</v>
          </cell>
          <cell r="AG91">
            <v>-3.1169388199999979</v>
          </cell>
          <cell r="AH91">
            <v>0</v>
          </cell>
          <cell r="AI91">
            <v>0</v>
          </cell>
          <cell r="AJ91">
            <v>-27.961343469999999</v>
          </cell>
          <cell r="AK91">
            <v>-3.2105292199999944</v>
          </cell>
          <cell r="AL91">
            <v>0</v>
          </cell>
          <cell r="AM91">
            <v>0</v>
          </cell>
          <cell r="AN91">
            <v>-32.926811660000006</v>
          </cell>
          <cell r="AO91">
            <v>-4.9654681900000064</v>
          </cell>
          <cell r="AP91">
            <v>0</v>
          </cell>
          <cell r="AQ91">
            <v>0</v>
          </cell>
          <cell r="AR91">
            <v>-41.139080970000002</v>
          </cell>
          <cell r="AS91">
            <v>-8.2122693099999964</v>
          </cell>
          <cell r="AT91">
            <v>0</v>
          </cell>
          <cell r="AU91">
            <v>0</v>
          </cell>
          <cell r="AV91">
            <v>-52.298159229999996</v>
          </cell>
          <cell r="AW91">
            <v>-11.159078259999994</v>
          </cell>
          <cell r="AX91">
            <v>0</v>
          </cell>
          <cell r="AY91">
            <v>0</v>
          </cell>
          <cell r="AZ91">
            <v>-67.272922940000015</v>
          </cell>
          <cell r="BA91">
            <v>-14.974763710000019</v>
          </cell>
          <cell r="BB91">
            <v>0</v>
          </cell>
          <cell r="BC91">
            <v>0</v>
          </cell>
          <cell r="BD91">
            <v>-78.648153649999998</v>
          </cell>
          <cell r="BE91">
            <v>-11.375230709999983</v>
          </cell>
          <cell r="BF91">
            <v>0</v>
          </cell>
          <cell r="BG91">
            <v>0</v>
          </cell>
          <cell r="BH91">
            <v>-108.20427079000002</v>
          </cell>
          <cell r="BI91">
            <v>-29.556117140000026</v>
          </cell>
          <cell r="BJ91">
            <v>0</v>
          </cell>
          <cell r="BK91">
            <v>0</v>
          </cell>
          <cell r="BL91">
            <v>-6.3114539599999979</v>
          </cell>
          <cell r="BM91">
            <v>-6.3114539599999979</v>
          </cell>
          <cell r="BN91">
            <v>-6.7610053999999993</v>
          </cell>
          <cell r="BO91">
            <v>-6.7610053999999993</v>
          </cell>
          <cell r="BP91">
            <v>-12.4905186</v>
          </cell>
          <cell r="BQ91">
            <v>-6.1790646400000018</v>
          </cell>
          <cell r="BR91">
            <v>-13.146918749999999</v>
          </cell>
          <cell r="BS91">
            <v>-6.38591335</v>
          </cell>
          <cell r="BT91">
            <v>-20.025132200000002</v>
          </cell>
          <cell r="BU91">
            <v>-7.5346136000000019</v>
          </cell>
          <cell r="BV91">
            <v>-19.63047409</v>
          </cell>
          <cell r="BW91">
            <v>-6.4835553400000023</v>
          </cell>
          <cell r="BX91">
            <v>-24.928552919999998</v>
          </cell>
          <cell r="BY91">
            <v>-4.9034207199999962</v>
          </cell>
          <cell r="BZ91">
            <v>-24.131142830000002</v>
          </cell>
          <cell r="CA91">
            <v>-4.5006687400000001</v>
          </cell>
          <cell r="CB91">
            <v>-30.825864399999993</v>
          </cell>
          <cell r="CC91">
            <v>-5.8973114799999955</v>
          </cell>
          <cell r="CD91">
            <v>-28.681916320000003</v>
          </cell>
          <cell r="CE91">
            <v>-4.550773490000001</v>
          </cell>
          <cell r="CF91">
            <v>-37.060579059999995</v>
          </cell>
          <cell r="CG91">
            <v>-6.2347146600000016</v>
          </cell>
          <cell r="CH91">
            <v>-34.100480160000004</v>
          </cell>
          <cell r="CI91">
            <v>-5.41856384</v>
          </cell>
          <cell r="CJ91">
            <v>-44.463977049999997</v>
          </cell>
          <cell r="CK91">
            <v>-7.403397990000002</v>
          </cell>
          <cell r="CL91">
            <v>-40.816299950000001</v>
          </cell>
          <cell r="CM91">
            <v>-6.7158197900000003</v>
          </cell>
          <cell r="CN91">
            <v>-53.559672650000003</v>
          </cell>
          <cell r="CO91">
            <v>-9.0956956000000062</v>
          </cell>
          <cell r="CP91">
            <v>-50.684761070000008</v>
          </cell>
          <cell r="CQ91">
            <v>-9.8684611200000028</v>
          </cell>
          <cell r="CR91">
            <v>-66.381520160000008</v>
          </cell>
          <cell r="CS91">
            <v>-12.821847510000005</v>
          </cell>
          <cell r="CT91">
            <v>-64.270501020000012</v>
          </cell>
          <cell r="CU91">
            <v>-13.585739949999999</v>
          </cell>
          <cell r="CV91">
            <v>-82.324951709999965</v>
          </cell>
          <cell r="CW91">
            <v>-15.943431549999957</v>
          </cell>
          <cell r="CX91">
            <v>-79.496959250000018</v>
          </cell>
          <cell r="CY91">
            <v>-15.22645823</v>
          </cell>
          <cell r="CZ91">
            <v>-99.021591399999991</v>
          </cell>
          <cell r="DA91">
            <v>-16.696639690000026</v>
          </cell>
          <cell r="DB91">
            <v>-92.67456451000001</v>
          </cell>
          <cell r="DC91">
            <v>-13.17760526</v>
          </cell>
          <cell r="DD91">
            <v>0</v>
          </cell>
          <cell r="DE91">
            <v>99.021591399999991</v>
          </cell>
          <cell r="DF91">
            <v>-100.48015404</v>
          </cell>
          <cell r="DG91">
            <v>-7.8055895299999989</v>
          </cell>
        </row>
        <row r="92">
          <cell r="B92">
            <v>92</v>
          </cell>
          <cell r="C92" t="str">
            <v>Comissões s/ vendas</v>
          </cell>
          <cell r="D92">
            <v>1436</v>
          </cell>
          <cell r="E92">
            <v>1437</v>
          </cell>
          <cell r="G92">
            <v>1436</v>
          </cell>
          <cell r="H92">
            <v>1437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-2.1051257699999999</v>
          </cell>
          <cell r="Q92">
            <v>-2.1051257699999999</v>
          </cell>
          <cell r="R92">
            <v>0</v>
          </cell>
          <cell r="S92">
            <v>0</v>
          </cell>
          <cell r="T92">
            <v>-3.9144094599999999</v>
          </cell>
          <cell r="U92">
            <v>-1.80928369</v>
          </cell>
          <cell r="V92">
            <v>0</v>
          </cell>
          <cell r="W92">
            <v>0</v>
          </cell>
          <cell r="X92">
            <v>-5.1937895100000011</v>
          </cell>
          <cell r="Y92">
            <v>-1.2793800500000012</v>
          </cell>
          <cell r="Z92">
            <v>0</v>
          </cell>
          <cell r="AA92">
            <v>0</v>
          </cell>
          <cell r="AB92">
            <v>-5.7826841200000008</v>
          </cell>
          <cell r="AC92">
            <v>-0.58889460999999965</v>
          </cell>
          <cell r="AD92">
            <v>0</v>
          </cell>
          <cell r="AE92">
            <v>0</v>
          </cell>
          <cell r="AF92">
            <v>-6.121827230000001</v>
          </cell>
          <cell r="AG92">
            <v>-0.33914311000000019</v>
          </cell>
          <cell r="AH92">
            <v>0</v>
          </cell>
          <cell r="AI92">
            <v>0</v>
          </cell>
          <cell r="AJ92">
            <v>-5.8409888900000011</v>
          </cell>
          <cell r="AK92">
            <v>0.28083833999999985</v>
          </cell>
          <cell r="AL92">
            <v>0</v>
          </cell>
          <cell r="AM92">
            <v>0</v>
          </cell>
          <cell r="AN92">
            <v>-6.5792561600000017</v>
          </cell>
          <cell r="AO92">
            <v>-0.73826727000000059</v>
          </cell>
          <cell r="AP92">
            <v>0</v>
          </cell>
          <cell r="AQ92">
            <v>0</v>
          </cell>
          <cell r="AR92">
            <v>-7.6388073300000023</v>
          </cell>
          <cell r="AS92">
            <v>-1.0595511700000007</v>
          </cell>
          <cell r="AT92">
            <v>0</v>
          </cell>
          <cell r="AU92">
            <v>0</v>
          </cell>
          <cell r="AV92">
            <v>-9.4756441500000026</v>
          </cell>
          <cell r="AW92">
            <v>-1.8368368200000003</v>
          </cell>
          <cell r="AX92">
            <v>0</v>
          </cell>
          <cell r="AY92">
            <v>0</v>
          </cell>
          <cell r="AZ92">
            <v>-11.857084620000004</v>
          </cell>
          <cell r="BA92">
            <v>-2.3814404700000011</v>
          </cell>
          <cell r="BB92">
            <v>0</v>
          </cell>
          <cell r="BC92">
            <v>0</v>
          </cell>
          <cell r="BD92">
            <v>-13.596340240000002</v>
          </cell>
          <cell r="BE92">
            <v>-1.739255619999998</v>
          </cell>
          <cell r="BF92">
            <v>0</v>
          </cell>
          <cell r="BG92">
            <v>0</v>
          </cell>
          <cell r="BH92">
            <v>-15.003166000000002</v>
          </cell>
          <cell r="BI92">
            <v>-1.4068257600000003</v>
          </cell>
          <cell r="BJ92">
            <v>0</v>
          </cell>
          <cell r="BK92">
            <v>0</v>
          </cell>
          <cell r="BL92">
            <v>-0.85994166999999988</v>
          </cell>
          <cell r="BM92">
            <v>-0.85994166999999988</v>
          </cell>
          <cell r="BN92">
            <v>-0.97304186999999998</v>
          </cell>
          <cell r="BO92">
            <v>-0.97304186999999998</v>
          </cell>
          <cell r="BP92">
            <v>-1.7708548400000002</v>
          </cell>
          <cell r="BQ92">
            <v>-0.91091317000000027</v>
          </cell>
          <cell r="BR92">
            <v>-1.8627863199999999</v>
          </cell>
          <cell r="BS92">
            <v>-0.88974444999999991</v>
          </cell>
          <cell r="BT92">
            <v>-2.8468754600000001</v>
          </cell>
          <cell r="BU92">
            <v>-1.07602062</v>
          </cell>
          <cell r="BV92">
            <v>-2.74532621</v>
          </cell>
          <cell r="BW92">
            <v>-0.88253988999999999</v>
          </cell>
          <cell r="BX92">
            <v>-3.1904965699999996</v>
          </cell>
          <cell r="BY92">
            <v>-0.34362110999999951</v>
          </cell>
          <cell r="BZ92">
            <v>-3.2576105699999998</v>
          </cell>
          <cell r="CA92">
            <v>-0.51228435999999999</v>
          </cell>
          <cell r="CB92">
            <v>-3.7043258300000002</v>
          </cell>
          <cell r="CC92">
            <v>-0.51382926000000051</v>
          </cell>
          <cell r="CD92">
            <v>-3.7555069999999997</v>
          </cell>
          <cell r="CE92">
            <v>-0.49789643</v>
          </cell>
          <cell r="CF92">
            <v>-4.2310625700000006</v>
          </cell>
          <cell r="CG92">
            <v>-0.52673674000000048</v>
          </cell>
          <cell r="CH92">
            <v>-4.3740463799999993</v>
          </cell>
          <cell r="CI92">
            <v>-0.61853937999999997</v>
          </cell>
          <cell r="CJ92">
            <v>-5.0385715199999996</v>
          </cell>
          <cell r="CK92">
            <v>-0.807508949999999</v>
          </cell>
          <cell r="CL92">
            <v>-5.1861045899999993</v>
          </cell>
          <cell r="CM92">
            <v>-0.81205821</v>
          </cell>
          <cell r="CN92">
            <v>-6.0450464700000008</v>
          </cell>
          <cell r="CO92">
            <v>-1.0064749500000012</v>
          </cell>
          <cell r="CP92">
            <v>-6.5362958999999989</v>
          </cell>
          <cell r="CQ92">
            <v>-1.35019131</v>
          </cell>
          <cell r="CR92">
            <v>-7.8222889300000009</v>
          </cell>
          <cell r="CS92">
            <v>-1.7772424600000001</v>
          </cell>
          <cell r="CT92">
            <v>-8.617014339999999</v>
          </cell>
          <cell r="CU92">
            <v>-2.0807184400000001</v>
          </cell>
          <cell r="CV92">
            <v>-10.076756280000001</v>
          </cell>
          <cell r="CW92">
            <v>-2.2544673500000005</v>
          </cell>
          <cell r="CX92">
            <v>-11.006352869999999</v>
          </cell>
          <cell r="CY92">
            <v>-2.3893385299999998</v>
          </cell>
          <cell r="CZ92">
            <v>-12.564359170000001</v>
          </cell>
          <cell r="DA92">
            <v>-2.4876028899999998</v>
          </cell>
          <cell r="DB92">
            <v>-13.015142519999998</v>
          </cell>
          <cell r="DC92">
            <v>-2.0087896499999998</v>
          </cell>
          <cell r="DD92">
            <v>0</v>
          </cell>
          <cell r="DE92">
            <v>12.564359170000001</v>
          </cell>
          <cell r="DF92">
            <v>-14.207674969999998</v>
          </cell>
          <cell r="DG92">
            <v>-1.1925324499999999</v>
          </cell>
        </row>
        <row r="93">
          <cell r="B93">
            <v>93</v>
          </cell>
          <cell r="C93" t="str">
            <v>Fretes e pedágios</v>
          </cell>
          <cell r="D93">
            <v>1438</v>
          </cell>
          <cell r="E93">
            <v>1439</v>
          </cell>
          <cell r="F93">
            <v>1440</v>
          </cell>
          <cell r="G93">
            <v>1438</v>
          </cell>
          <cell r="H93">
            <v>1439</v>
          </cell>
          <cell r="I93">
            <v>1440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-2.4114738900000003</v>
          </cell>
          <cell r="Q93">
            <v>-2.4114738900000003</v>
          </cell>
          <cell r="R93">
            <v>0</v>
          </cell>
          <cell r="S93">
            <v>0</v>
          </cell>
          <cell r="T93">
            <v>-5.8484382100000003</v>
          </cell>
          <cell r="U93">
            <v>-3.43696432</v>
          </cell>
          <cell r="V93">
            <v>0</v>
          </cell>
          <cell r="W93">
            <v>0</v>
          </cell>
          <cell r="X93">
            <v>-9.0223263799999991</v>
          </cell>
          <cell r="Y93">
            <v>-3.1738881699999988</v>
          </cell>
          <cell r="Z93">
            <v>0</v>
          </cell>
          <cell r="AA93">
            <v>0</v>
          </cell>
          <cell r="AB93">
            <v>-10.40614324</v>
          </cell>
          <cell r="AC93">
            <v>-1.3838168600000014</v>
          </cell>
          <cell r="AD93">
            <v>0</v>
          </cell>
          <cell r="AE93">
            <v>0</v>
          </cell>
          <cell r="AF93">
            <v>-11.81225353</v>
          </cell>
          <cell r="AG93">
            <v>-1.4061102899999991</v>
          </cell>
          <cell r="AH93">
            <v>0</v>
          </cell>
          <cell r="AI93">
            <v>0</v>
          </cell>
          <cell r="AJ93">
            <v>-13.7433914</v>
          </cell>
          <cell r="AK93">
            <v>-1.9311378700000006</v>
          </cell>
          <cell r="AL93">
            <v>0</v>
          </cell>
          <cell r="AM93">
            <v>0</v>
          </cell>
          <cell r="AN93">
            <v>-16.593338339999999</v>
          </cell>
          <cell r="AO93">
            <v>-2.8499469399999988</v>
          </cell>
          <cell r="AP93">
            <v>0</v>
          </cell>
          <cell r="AQ93">
            <v>0</v>
          </cell>
          <cell r="AR93">
            <v>-21.525423910000001</v>
          </cell>
          <cell r="AS93">
            <v>-4.9320855700000017</v>
          </cell>
          <cell r="AT93">
            <v>0</v>
          </cell>
          <cell r="AU93">
            <v>0</v>
          </cell>
          <cell r="AV93">
            <v>-29.21583575</v>
          </cell>
          <cell r="AW93">
            <v>-7.6904118399999994</v>
          </cell>
          <cell r="AX93">
            <v>0</v>
          </cell>
          <cell r="AY93">
            <v>0</v>
          </cell>
          <cell r="AZ93">
            <v>-39.39653019</v>
          </cell>
          <cell r="BA93">
            <v>-10.18069444</v>
          </cell>
          <cell r="BB93">
            <v>0</v>
          </cell>
          <cell r="BC93">
            <v>0</v>
          </cell>
          <cell r="BD93">
            <v>-47.245287600000005</v>
          </cell>
          <cell r="BE93">
            <v>-7.8487574100000046</v>
          </cell>
          <cell r="BF93">
            <v>0</v>
          </cell>
          <cell r="BG93">
            <v>0</v>
          </cell>
          <cell r="BH93">
            <v>-52.470234890000008</v>
          </cell>
          <cell r="BI93">
            <v>-5.2249472900000029</v>
          </cell>
          <cell r="BJ93">
            <v>0</v>
          </cell>
          <cell r="BK93">
            <v>0</v>
          </cell>
          <cell r="BL93">
            <v>-3.5685035800000002</v>
          </cell>
          <cell r="BM93">
            <v>-3.5685035800000002</v>
          </cell>
          <cell r="BN93">
            <v>-4.1170179600000001</v>
          </cell>
          <cell r="BO93">
            <v>-4.1170179600000001</v>
          </cell>
          <cell r="BP93">
            <v>-6.7648856499999992</v>
          </cell>
          <cell r="BQ93">
            <v>-3.196382069999999</v>
          </cell>
          <cell r="BR93">
            <v>-7.9372172599999997</v>
          </cell>
          <cell r="BS93">
            <v>-3.8201992999999996</v>
          </cell>
          <cell r="BT93">
            <v>-11.03157334</v>
          </cell>
          <cell r="BU93">
            <v>-4.2666876900000004</v>
          </cell>
          <cell r="BV93">
            <v>-11.73892391</v>
          </cell>
          <cell r="BW93">
            <v>-3.8017066499999999</v>
          </cell>
          <cell r="BX93">
            <v>-13.307168099999998</v>
          </cell>
          <cell r="BY93">
            <v>-2.2755947599999988</v>
          </cell>
          <cell r="BZ93">
            <v>-14.003531880000001</v>
          </cell>
          <cell r="CA93">
            <v>-2.2646079700000001</v>
          </cell>
          <cell r="CB93">
            <v>-16.49819033</v>
          </cell>
          <cell r="CC93">
            <v>-3.1910222300000015</v>
          </cell>
          <cell r="CD93">
            <v>-16.4078117</v>
          </cell>
          <cell r="CE93">
            <v>-2.4042798200000002</v>
          </cell>
          <cell r="CF93">
            <v>-19.680909459999999</v>
          </cell>
          <cell r="CG93">
            <v>-3.1827191299999988</v>
          </cell>
          <cell r="CH93">
            <v>-19.511103519999999</v>
          </cell>
          <cell r="CI93">
            <v>-3.1032918200000004</v>
          </cell>
          <cell r="CJ93">
            <v>-24.059031199999996</v>
          </cell>
          <cell r="CK93">
            <v>-4.3781217399999974</v>
          </cell>
          <cell r="CL93">
            <v>-23.70749704</v>
          </cell>
          <cell r="CM93">
            <v>-4.1963935200000009</v>
          </cell>
          <cell r="CN93">
            <v>-29.449278839999995</v>
          </cell>
          <cell r="CO93">
            <v>-5.3902476399999983</v>
          </cell>
          <cell r="CP93">
            <v>-30.33772416</v>
          </cell>
          <cell r="CQ93">
            <v>-6.6302271199999998</v>
          </cell>
          <cell r="CR93">
            <v>-37.676239219999999</v>
          </cell>
          <cell r="CS93">
            <v>-8.2269603800000048</v>
          </cell>
          <cell r="CT93">
            <v>-39.770229260000001</v>
          </cell>
          <cell r="CU93">
            <v>-9.4325051000000002</v>
          </cell>
          <cell r="CV93">
            <v>-48.457336889999993</v>
          </cell>
          <cell r="CW93">
            <v>-10.781097669999994</v>
          </cell>
          <cell r="CX93">
            <v>-50.441835600000005</v>
          </cell>
          <cell r="CY93">
            <v>-10.67160634</v>
          </cell>
          <cell r="CZ93">
            <v>-59.445629229999994</v>
          </cell>
          <cell r="DA93">
            <v>-10.988292340000001</v>
          </cell>
          <cell r="DB93">
            <v>-59.641917480000004</v>
          </cell>
          <cell r="DC93">
            <v>-9.200081879999999</v>
          </cell>
          <cell r="DD93">
            <v>0</v>
          </cell>
          <cell r="DE93">
            <v>59.445629229999994</v>
          </cell>
          <cell r="DF93">
            <v>-64.56596132</v>
          </cell>
          <cell r="DG93">
            <v>-4.9240438399999995</v>
          </cell>
        </row>
        <row r="94">
          <cell r="B94">
            <v>94</v>
          </cell>
          <cell r="C94" t="str">
            <v>Propaganda e eventos</v>
          </cell>
          <cell r="D94">
            <v>1441</v>
          </cell>
          <cell r="E94">
            <v>1442</v>
          </cell>
          <cell r="G94">
            <v>1441</v>
          </cell>
          <cell r="H94">
            <v>1442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-5.7625570000000001E-2</v>
          </cell>
          <cell r="Q94">
            <v>-5.7625570000000001E-2</v>
          </cell>
          <cell r="R94">
            <v>0</v>
          </cell>
          <cell r="S94">
            <v>0</v>
          </cell>
          <cell r="T94">
            <v>-0.17144009000000002</v>
          </cell>
          <cell r="U94">
            <v>-0.11381452000000002</v>
          </cell>
          <cell r="V94">
            <v>0</v>
          </cell>
          <cell r="W94">
            <v>0</v>
          </cell>
          <cell r="X94">
            <v>-0.24877534999999998</v>
          </cell>
          <cell r="Y94">
            <v>-7.7335259999999961E-2</v>
          </cell>
          <cell r="Z94">
            <v>0</v>
          </cell>
          <cell r="AA94">
            <v>0</v>
          </cell>
          <cell r="AB94">
            <v>-0.34158862000000001</v>
          </cell>
          <cell r="AC94">
            <v>-9.2813270000000031E-2</v>
          </cell>
          <cell r="AD94">
            <v>0</v>
          </cell>
          <cell r="AE94">
            <v>0</v>
          </cell>
          <cell r="AF94">
            <v>-0.40538064000000001</v>
          </cell>
          <cell r="AG94">
            <v>-6.3792020000000005E-2</v>
          </cell>
          <cell r="AH94">
            <v>0</v>
          </cell>
          <cell r="AI94">
            <v>0</v>
          </cell>
          <cell r="AJ94">
            <v>-0.48315648999999999</v>
          </cell>
          <cell r="AK94">
            <v>-7.777584999999998E-2</v>
          </cell>
          <cell r="AL94">
            <v>0</v>
          </cell>
          <cell r="AM94">
            <v>0</v>
          </cell>
          <cell r="AN94">
            <v>-0.56743100000000002</v>
          </cell>
          <cell r="AO94">
            <v>-8.4274510000000025E-2</v>
          </cell>
          <cell r="AP94">
            <v>0</v>
          </cell>
          <cell r="AQ94">
            <v>0</v>
          </cell>
          <cell r="AR94">
            <v>-0.65985646999999992</v>
          </cell>
          <cell r="AS94">
            <v>-9.2425469999999899E-2</v>
          </cell>
          <cell r="AT94">
            <v>0</v>
          </cell>
          <cell r="AU94">
            <v>0</v>
          </cell>
          <cell r="AV94">
            <v>-0.70783867999999994</v>
          </cell>
          <cell r="AW94">
            <v>-4.7982210000000025E-2</v>
          </cell>
          <cell r="AX94">
            <v>0</v>
          </cell>
          <cell r="AY94">
            <v>0</v>
          </cell>
          <cell r="AZ94">
            <v>-0.81005927</v>
          </cell>
          <cell r="BA94">
            <v>-0.10222059000000006</v>
          </cell>
          <cell r="BB94">
            <v>0</v>
          </cell>
          <cell r="BC94">
            <v>0</v>
          </cell>
          <cell r="BD94">
            <v>-0.86886808000000004</v>
          </cell>
          <cell r="BE94">
            <v>-5.8808810000000045E-2</v>
          </cell>
          <cell r="BF94">
            <v>0</v>
          </cell>
          <cell r="BG94">
            <v>0</v>
          </cell>
          <cell r="BH94">
            <v>-0.89857830000000005</v>
          </cell>
          <cell r="BI94">
            <v>-2.9710220000000009E-2</v>
          </cell>
          <cell r="BJ94">
            <v>0</v>
          </cell>
          <cell r="BK94">
            <v>0</v>
          </cell>
          <cell r="BL94">
            <v>-1.388909E-2</v>
          </cell>
          <cell r="BM94">
            <v>-1.388909E-2</v>
          </cell>
          <cell r="BN94">
            <v>-7.2374910000000001E-2</v>
          </cell>
          <cell r="BO94">
            <v>-7.2374910000000001E-2</v>
          </cell>
          <cell r="BP94">
            <v>-8.9433940000000003E-2</v>
          </cell>
          <cell r="BQ94">
            <v>-7.5544849999999997E-2</v>
          </cell>
          <cell r="BR94">
            <v>-0.14867909000000001</v>
          </cell>
          <cell r="BS94">
            <v>-7.6304179999999999E-2</v>
          </cell>
          <cell r="BT94">
            <v>-0.19188925999999998</v>
          </cell>
          <cell r="BU94">
            <v>-0.10245531999999997</v>
          </cell>
          <cell r="BV94">
            <v>-0.27684536000000004</v>
          </cell>
          <cell r="BW94">
            <v>-0.12816627</v>
          </cell>
          <cell r="BX94">
            <v>-0.23476622</v>
          </cell>
          <cell r="BY94">
            <v>-4.287696000000002E-2</v>
          </cell>
          <cell r="BZ94">
            <v>-0.39136642000000005</v>
          </cell>
          <cell r="CA94">
            <v>-0.11452105999999999</v>
          </cell>
          <cell r="CB94">
            <v>-0.30919084000000002</v>
          </cell>
          <cell r="CC94">
            <v>-7.4424620000000025E-2</v>
          </cell>
          <cell r="CD94">
            <v>-0.46486828000000002</v>
          </cell>
          <cell r="CE94">
            <v>-7.3501860000000002E-2</v>
          </cell>
          <cell r="CF94">
            <v>-0.49219996999999999</v>
          </cell>
          <cell r="CG94">
            <v>-0.18300912999999996</v>
          </cell>
          <cell r="CH94">
            <v>-0.57906310999999999</v>
          </cell>
          <cell r="CI94">
            <v>-0.11419482999999998</v>
          </cell>
          <cell r="CJ94">
            <v>-0.56525065000000008</v>
          </cell>
          <cell r="CK94">
            <v>-7.305068000000009E-2</v>
          </cell>
          <cell r="CL94">
            <v>-0.66810232999999997</v>
          </cell>
          <cell r="CM94">
            <v>-8.9039220000000002E-2</v>
          </cell>
          <cell r="CN94">
            <v>-0.73114705000000002</v>
          </cell>
          <cell r="CO94">
            <v>-0.16589639999999994</v>
          </cell>
          <cell r="CP94">
            <v>-0.76697342999999996</v>
          </cell>
          <cell r="CQ94">
            <v>-9.8871100000000003E-2</v>
          </cell>
          <cell r="CR94">
            <v>-0.78993060000000004</v>
          </cell>
          <cell r="CS94">
            <v>-5.8783550000000018E-2</v>
          </cell>
          <cell r="CT94">
            <v>-0.85690551999999998</v>
          </cell>
          <cell r="CU94">
            <v>-8.9932089999999992E-2</v>
          </cell>
          <cell r="CV94">
            <v>-0.85790456000000004</v>
          </cell>
          <cell r="CW94">
            <v>-6.797396E-2</v>
          </cell>
          <cell r="CX94">
            <v>-0.93809360999999991</v>
          </cell>
          <cell r="CY94">
            <v>-8.1188089999999991E-2</v>
          </cell>
          <cell r="CZ94">
            <v>-0.94690772000000001</v>
          </cell>
          <cell r="DA94">
            <v>-8.900315999999997E-2</v>
          </cell>
          <cell r="DB94">
            <v>-1.0055187399999999</v>
          </cell>
          <cell r="DC94">
            <v>-6.742513E-2</v>
          </cell>
          <cell r="DD94">
            <v>0</v>
          </cell>
          <cell r="DE94">
            <v>0.94690772000000001</v>
          </cell>
          <cell r="DF94">
            <v>-1.0567590699999998</v>
          </cell>
          <cell r="DG94">
            <v>-5.1240330000000001E-2</v>
          </cell>
        </row>
        <row r="95">
          <cell r="B95">
            <v>95</v>
          </cell>
          <cell r="C95" t="str">
            <v>Pessoal</v>
          </cell>
          <cell r="D95">
            <v>1491</v>
          </cell>
          <cell r="E95">
            <v>1508</v>
          </cell>
          <cell r="F95">
            <v>1521</v>
          </cell>
          <cell r="G95">
            <v>1491</v>
          </cell>
          <cell r="H95">
            <v>1508</v>
          </cell>
          <cell r="I95">
            <v>1521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-0.84027741999999983</v>
          </cell>
          <cell r="Q95">
            <v>-0.84027741999999983</v>
          </cell>
          <cell r="R95">
            <v>0</v>
          </cell>
          <cell r="S95">
            <v>0</v>
          </cell>
          <cell r="T95">
            <v>-1.82402055</v>
          </cell>
          <cell r="U95">
            <v>-0.98374313000000013</v>
          </cell>
          <cell r="V95">
            <v>0</v>
          </cell>
          <cell r="W95">
            <v>0</v>
          </cell>
          <cell r="X95">
            <v>-2.6528995300000004</v>
          </cell>
          <cell r="Y95">
            <v>-0.82887898000000049</v>
          </cell>
          <cell r="Z95">
            <v>0</v>
          </cell>
          <cell r="AA95">
            <v>0</v>
          </cell>
          <cell r="AB95">
            <v>-3.5161799800000009</v>
          </cell>
          <cell r="AC95">
            <v>-0.86328045000000042</v>
          </cell>
          <cell r="AD95">
            <v>0</v>
          </cell>
          <cell r="AE95">
            <v>0</v>
          </cell>
          <cell r="AF95">
            <v>-4.3940191200000003</v>
          </cell>
          <cell r="AG95">
            <v>-0.87783913999999941</v>
          </cell>
          <cell r="AH95">
            <v>0</v>
          </cell>
          <cell r="AI95">
            <v>0</v>
          </cell>
          <cell r="AJ95">
            <v>-5.3938616099999992</v>
          </cell>
          <cell r="AK95">
            <v>-0.99984248999999892</v>
          </cell>
          <cell r="AL95">
            <v>0</v>
          </cell>
          <cell r="AM95">
            <v>0</v>
          </cell>
          <cell r="AN95">
            <v>-6.2745244400000013</v>
          </cell>
          <cell r="AO95">
            <v>-0.88066283000000212</v>
          </cell>
          <cell r="AP95">
            <v>0</v>
          </cell>
          <cell r="AQ95">
            <v>0</v>
          </cell>
          <cell r="AR95">
            <v>-7.2123360299999986</v>
          </cell>
          <cell r="AS95">
            <v>-0.93781158999999725</v>
          </cell>
          <cell r="AT95">
            <v>0</v>
          </cell>
          <cell r="AU95">
            <v>0</v>
          </cell>
          <cell r="AV95">
            <v>-8.2811056300000008</v>
          </cell>
          <cell r="AW95">
            <v>-1.0687696000000022</v>
          </cell>
          <cell r="AX95">
            <v>0</v>
          </cell>
          <cell r="AY95">
            <v>0</v>
          </cell>
          <cell r="AZ95">
            <v>-9.7690814800000005</v>
          </cell>
          <cell r="BA95">
            <v>-1.4879758499999998</v>
          </cell>
          <cell r="BB95">
            <v>0</v>
          </cell>
          <cell r="BC95">
            <v>0</v>
          </cell>
          <cell r="BD95">
            <v>-10.9086485</v>
          </cell>
          <cell r="BE95">
            <v>-1.1395670199999994</v>
          </cell>
          <cell r="BF95">
            <v>0</v>
          </cell>
          <cell r="BG95">
            <v>0</v>
          </cell>
          <cell r="BH95">
            <v>-11.968966110000004</v>
          </cell>
          <cell r="BI95">
            <v>-1.0603176100000038</v>
          </cell>
          <cell r="BJ95">
            <v>0</v>
          </cell>
          <cell r="BK95">
            <v>0</v>
          </cell>
          <cell r="BL95">
            <v>-0.86465351000000001</v>
          </cell>
          <cell r="BM95">
            <v>-0.86465351000000001</v>
          </cell>
          <cell r="BN95">
            <v>-1.0228892000000001</v>
          </cell>
          <cell r="BO95">
            <v>-1.0228892000000001</v>
          </cell>
          <cell r="BP95">
            <v>-1.8130561899999995</v>
          </cell>
          <cell r="BQ95">
            <v>-0.9484026799999995</v>
          </cell>
          <cell r="BR95">
            <v>-2.0310120200000004</v>
          </cell>
          <cell r="BS95">
            <v>-1.0081228200000001</v>
          </cell>
          <cell r="BT95">
            <v>-2.7066447200000003</v>
          </cell>
          <cell r="BU95">
            <v>-0.89358853000000082</v>
          </cell>
          <cell r="BV95">
            <v>-3.0380196600000007</v>
          </cell>
          <cell r="BW95">
            <v>-1.0070076400000001</v>
          </cell>
          <cell r="BX95">
            <v>-3.9200249600000001</v>
          </cell>
          <cell r="BY95">
            <v>-1.2133802399999998</v>
          </cell>
          <cell r="BZ95">
            <v>-4.0531093600000005</v>
          </cell>
          <cell r="CA95">
            <v>-1.0150897000000001</v>
          </cell>
          <cell r="CB95">
            <v>-4.89717935</v>
          </cell>
          <cell r="CC95">
            <v>-0.97715438999999993</v>
          </cell>
          <cell r="CD95">
            <v>-5.0699700100000005</v>
          </cell>
          <cell r="CE95">
            <v>-1.0168606499999999</v>
          </cell>
          <cell r="CF95">
            <v>-6.06602701</v>
          </cell>
          <cell r="CG95">
            <v>-1.16884766</v>
          </cell>
          <cell r="CH95">
            <v>-6.0870586800000002</v>
          </cell>
          <cell r="CI95">
            <v>-1.0170886700000001</v>
          </cell>
          <cell r="CJ95">
            <v>-7.0872238400000009</v>
          </cell>
          <cell r="CK95">
            <v>-1.0211968300000009</v>
          </cell>
          <cell r="CL95">
            <v>-7.1046954299999996</v>
          </cell>
          <cell r="CM95">
            <v>-1.0176367499999999</v>
          </cell>
          <cell r="CN95">
            <v>-8.2354212600000025</v>
          </cell>
          <cell r="CO95">
            <v>-1.1481974200000016</v>
          </cell>
          <cell r="CP95">
            <v>-8.1193330100000001</v>
          </cell>
          <cell r="CQ95">
            <v>-1.0146375800000003</v>
          </cell>
          <cell r="CR95">
            <v>-9.4658978200000004</v>
          </cell>
          <cell r="CS95">
            <v>-1.2304765599999978</v>
          </cell>
          <cell r="CT95">
            <v>-9.1428686599999995</v>
          </cell>
          <cell r="CU95">
            <v>-1.0235356500000001</v>
          </cell>
          <cell r="CV95">
            <v>-10.552063030000001</v>
          </cell>
          <cell r="CW95">
            <v>-1.0861652100000008</v>
          </cell>
          <cell r="CX95">
            <v>-10.16797197</v>
          </cell>
          <cell r="CY95">
            <v>-1.02510331</v>
          </cell>
          <cell r="CZ95">
            <v>-12.044461590000001</v>
          </cell>
          <cell r="DA95">
            <v>-1.4923985599999998</v>
          </cell>
          <cell r="DB95">
            <v>-11.197927160000001</v>
          </cell>
          <cell r="DC95">
            <v>-1.0299551900000001</v>
          </cell>
          <cell r="DD95">
            <v>0</v>
          </cell>
          <cell r="DE95">
            <v>12.044461590000001</v>
          </cell>
          <cell r="DF95">
            <v>-12.21907427</v>
          </cell>
          <cell r="DG95">
            <v>-1.0211471100000002</v>
          </cell>
        </row>
        <row r="96">
          <cell r="B96">
            <v>96</v>
          </cell>
          <cell r="C96" t="str">
            <v>Despesas com viagens</v>
          </cell>
          <cell r="D96">
            <v>1533</v>
          </cell>
          <cell r="G96">
            <v>1533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-0.16295330999999999</v>
          </cell>
          <cell r="Q96">
            <v>-0.16295330999999999</v>
          </cell>
          <cell r="R96">
            <v>0</v>
          </cell>
          <cell r="S96">
            <v>0</v>
          </cell>
          <cell r="T96">
            <v>-0.26516276999999999</v>
          </cell>
          <cell r="U96">
            <v>-0.10220946</v>
          </cell>
          <cell r="V96">
            <v>0</v>
          </cell>
          <cell r="W96">
            <v>0</v>
          </cell>
          <cell r="X96">
            <v>-0.42318180000000011</v>
          </cell>
          <cell r="Y96">
            <v>-0.15801903000000012</v>
          </cell>
          <cell r="Z96">
            <v>0</v>
          </cell>
          <cell r="AA96">
            <v>0</v>
          </cell>
          <cell r="AB96">
            <v>-0.60312357999999999</v>
          </cell>
          <cell r="AC96">
            <v>-0.17994177999999988</v>
          </cell>
          <cell r="AD96">
            <v>0</v>
          </cell>
          <cell r="AE96">
            <v>0</v>
          </cell>
          <cell r="AF96">
            <v>-0.74960565000000001</v>
          </cell>
          <cell r="AG96">
            <v>-0.14648207000000002</v>
          </cell>
          <cell r="AH96">
            <v>0</v>
          </cell>
          <cell r="AI96">
            <v>0</v>
          </cell>
          <cell r="AJ96">
            <v>-0.92423037000000008</v>
          </cell>
          <cell r="AK96">
            <v>-0.17462472000000007</v>
          </cell>
          <cell r="AL96">
            <v>0</v>
          </cell>
          <cell r="AM96">
            <v>0</v>
          </cell>
          <cell r="AN96">
            <v>-1.0907284100000001</v>
          </cell>
          <cell r="AO96">
            <v>-0.16649804000000001</v>
          </cell>
          <cell r="AP96">
            <v>0</v>
          </cell>
          <cell r="AQ96">
            <v>0</v>
          </cell>
          <cell r="AR96">
            <v>-1.2584588999999999</v>
          </cell>
          <cell r="AS96">
            <v>-0.16773048999999984</v>
          </cell>
          <cell r="AT96">
            <v>0</v>
          </cell>
          <cell r="AU96">
            <v>0</v>
          </cell>
          <cell r="AV96">
            <v>-1.4184116599999999</v>
          </cell>
          <cell r="AW96">
            <v>-0.15995275999999992</v>
          </cell>
          <cell r="AX96">
            <v>0</v>
          </cell>
          <cell r="AY96">
            <v>0</v>
          </cell>
          <cell r="AZ96">
            <v>-1.6098295200000001</v>
          </cell>
          <cell r="BA96">
            <v>-0.19141786000000027</v>
          </cell>
          <cell r="BB96">
            <v>0</v>
          </cell>
          <cell r="BC96">
            <v>0</v>
          </cell>
          <cell r="BD96">
            <v>-1.7733063199999997</v>
          </cell>
          <cell r="BE96">
            <v>-0.16347679999999953</v>
          </cell>
          <cell r="BF96">
            <v>0</v>
          </cell>
          <cell r="BG96">
            <v>0</v>
          </cell>
          <cell r="BH96">
            <v>-1.94012826</v>
          </cell>
          <cell r="BI96">
            <v>-0.16682194000000039</v>
          </cell>
          <cell r="BJ96">
            <v>0</v>
          </cell>
          <cell r="BK96">
            <v>0</v>
          </cell>
          <cell r="BL96">
            <v>-0.15974475999999999</v>
          </cell>
          <cell r="BM96">
            <v>-0.15974475999999999</v>
          </cell>
          <cell r="BN96">
            <v>-0.16336400999999995</v>
          </cell>
          <cell r="BO96">
            <v>-0.16336400999999995</v>
          </cell>
          <cell r="BP96">
            <v>-0.32179841000000003</v>
          </cell>
          <cell r="BQ96">
            <v>-0.16205365000000005</v>
          </cell>
          <cell r="BR96">
            <v>-0.32828351999999994</v>
          </cell>
          <cell r="BS96">
            <v>-0.16491950999999996</v>
          </cell>
          <cell r="BT96">
            <v>-0.47840926</v>
          </cell>
          <cell r="BU96">
            <v>-0.15661084999999997</v>
          </cell>
          <cell r="BV96">
            <v>-0.50852331999999989</v>
          </cell>
          <cell r="BW96">
            <v>-0.18023979999999998</v>
          </cell>
          <cell r="BX96">
            <v>-0.73128792999999992</v>
          </cell>
          <cell r="BY96">
            <v>-0.25287866999999992</v>
          </cell>
          <cell r="BZ96">
            <v>-0.71109420999999995</v>
          </cell>
          <cell r="CA96">
            <v>-0.20257089</v>
          </cell>
          <cell r="CB96">
            <v>-0.97934113</v>
          </cell>
          <cell r="CC96">
            <v>-0.24805320000000008</v>
          </cell>
          <cell r="CD96">
            <v>-0.88542453999999993</v>
          </cell>
          <cell r="CE96">
            <v>-0.17433032999999998</v>
          </cell>
          <cell r="CF96">
            <v>-1.1978187300000001</v>
          </cell>
          <cell r="CG96">
            <v>-0.21847760000000005</v>
          </cell>
          <cell r="CH96">
            <v>-1.0738275099999999</v>
          </cell>
          <cell r="CI96">
            <v>-0.18840297000000003</v>
          </cell>
          <cell r="CJ96">
            <v>-1.38696573</v>
          </cell>
          <cell r="CK96">
            <v>-0.18914699999999995</v>
          </cell>
          <cell r="CL96">
            <v>-1.2533954199999999</v>
          </cell>
          <cell r="CM96">
            <v>-0.17956791</v>
          </cell>
          <cell r="CN96">
            <v>-1.65816469</v>
          </cell>
          <cell r="CO96">
            <v>-0.27119895999999999</v>
          </cell>
          <cell r="CP96">
            <v>-1.44179506</v>
          </cell>
          <cell r="CQ96">
            <v>-0.18839963999999998</v>
          </cell>
          <cell r="CR96">
            <v>-1.9097423</v>
          </cell>
          <cell r="CS96">
            <v>-0.25157761000000001</v>
          </cell>
          <cell r="CT96">
            <v>-1.61921469</v>
          </cell>
          <cell r="CU96">
            <v>-0.17741962999999999</v>
          </cell>
          <cell r="CV96">
            <v>-2.1203720399999999</v>
          </cell>
          <cell r="CW96">
            <v>-0.2106297399999999</v>
          </cell>
          <cell r="CX96">
            <v>-1.80208978</v>
          </cell>
          <cell r="CY96">
            <v>-0.18287508999999999</v>
          </cell>
          <cell r="CZ96">
            <v>-2.29381602</v>
          </cell>
          <cell r="DA96">
            <v>-0.17344398000000005</v>
          </cell>
          <cell r="DB96">
            <v>-1.98028442</v>
          </cell>
          <cell r="DC96">
            <v>-0.17819463999999999</v>
          </cell>
          <cell r="DD96">
            <v>0</v>
          </cell>
          <cell r="DE96">
            <v>2.29381602</v>
          </cell>
          <cell r="DF96">
            <v>-2.15659146</v>
          </cell>
          <cell r="DG96">
            <v>-0.17630703999999997</v>
          </cell>
        </row>
        <row r="97">
          <cell r="B97">
            <v>97</v>
          </cell>
          <cell r="C97" t="str">
            <v>Gerais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-0.3008154799999998</v>
          </cell>
          <cell r="Q97">
            <v>-0.3008154799999998</v>
          </cell>
          <cell r="R97">
            <v>0</v>
          </cell>
          <cell r="S97">
            <v>0</v>
          </cell>
          <cell r="T97">
            <v>-0.4507098199999966</v>
          </cell>
          <cell r="U97">
            <v>-0.14989433999999591</v>
          </cell>
          <cell r="V97">
            <v>0</v>
          </cell>
          <cell r="W97">
            <v>0</v>
          </cell>
          <cell r="X97">
            <v>-0.67841130999999777</v>
          </cell>
          <cell r="Y97">
            <v>-0.22770149000000472</v>
          </cell>
          <cell r="Z97">
            <v>0</v>
          </cell>
          <cell r="AA97">
            <v>0</v>
          </cell>
          <cell r="AB97">
            <v>-0.98415589000000736</v>
          </cell>
          <cell r="AC97">
            <v>-0.30574458000000293</v>
          </cell>
          <cell r="AD97">
            <v>0</v>
          </cell>
          <cell r="AE97">
            <v>0</v>
          </cell>
          <cell r="AF97">
            <v>-1.2677280800000048</v>
          </cell>
          <cell r="AG97">
            <v>-0.28357218999999922</v>
          </cell>
          <cell r="AH97">
            <v>0</v>
          </cell>
          <cell r="AI97">
            <v>0</v>
          </cell>
          <cell r="AJ97">
            <v>-1.5757147099999997</v>
          </cell>
          <cell r="AK97">
            <v>-0.30798662999999449</v>
          </cell>
          <cell r="AL97">
            <v>0</v>
          </cell>
          <cell r="AM97">
            <v>0</v>
          </cell>
          <cell r="AN97">
            <v>-1.8215333100000031</v>
          </cell>
          <cell r="AO97">
            <v>-0.24581860000000511</v>
          </cell>
          <cell r="AP97">
            <v>0</v>
          </cell>
          <cell r="AQ97">
            <v>0</v>
          </cell>
          <cell r="AR97">
            <v>-2.8441983299999976</v>
          </cell>
          <cell r="AS97">
            <v>-1.0226650199999963</v>
          </cell>
          <cell r="AT97">
            <v>0</v>
          </cell>
          <cell r="AU97">
            <v>0</v>
          </cell>
          <cell r="AV97">
            <v>-3.199323359999994</v>
          </cell>
          <cell r="AW97">
            <v>-0.35512502999999285</v>
          </cell>
          <cell r="AX97">
            <v>0</v>
          </cell>
          <cell r="AY97">
            <v>0</v>
          </cell>
          <cell r="AZ97">
            <v>-3.8303378600000215</v>
          </cell>
          <cell r="BA97">
            <v>-0.63101450000001869</v>
          </cell>
          <cell r="BB97">
            <v>0</v>
          </cell>
          <cell r="BC97">
            <v>0</v>
          </cell>
          <cell r="BD97">
            <v>-4.2557029099999824</v>
          </cell>
          <cell r="BE97">
            <v>-0.42536504999998037</v>
          </cell>
          <cell r="BF97">
            <v>0</v>
          </cell>
          <cell r="BG97">
            <v>0</v>
          </cell>
          <cell r="BH97">
            <v>-25.923197230000014</v>
          </cell>
          <cell r="BI97">
            <v>-21.667494320000017</v>
          </cell>
          <cell r="BJ97">
            <v>0</v>
          </cell>
          <cell r="BK97">
            <v>0</v>
          </cell>
          <cell r="BL97">
            <v>-0.84472134999999771</v>
          </cell>
          <cell r="BM97">
            <v>-0.84472134999999771</v>
          </cell>
          <cell r="BN97">
            <v>-0.41231744999999975</v>
          </cell>
          <cell r="BO97">
            <v>-0.41231744999999975</v>
          </cell>
          <cell r="BP97">
            <v>-1.7304895700000031</v>
          </cell>
          <cell r="BQ97">
            <v>-0.88576822000000366</v>
          </cell>
          <cell r="BR97">
            <v>-0.8389405399999994</v>
          </cell>
          <cell r="BS97">
            <v>-0.42662308999999965</v>
          </cell>
          <cell r="BT97">
            <v>-2.7697401600000013</v>
          </cell>
          <cell r="BU97">
            <v>-1.0392505900000009</v>
          </cell>
          <cell r="BV97">
            <v>-1.3228356300000002</v>
          </cell>
          <cell r="BW97">
            <v>-0.48389509000000164</v>
          </cell>
          <cell r="BX97">
            <v>-3.5448091399999981</v>
          </cell>
          <cell r="BY97">
            <v>-0.77506897999999769</v>
          </cell>
          <cell r="BZ97">
            <v>-1.7144303900000004</v>
          </cell>
          <cell r="CA97">
            <v>-0.39159476000000026</v>
          </cell>
          <cell r="CB97">
            <v>-4.4376369199999885</v>
          </cell>
          <cell r="CC97">
            <v>-0.89282777999999308</v>
          </cell>
          <cell r="CD97">
            <v>-2.0983347900000027</v>
          </cell>
          <cell r="CE97">
            <v>-0.38390440000000137</v>
          </cell>
          <cell r="CF97">
            <v>-5.3925613199999916</v>
          </cell>
          <cell r="CG97">
            <v>-0.954924400000003</v>
          </cell>
          <cell r="CH97">
            <v>-2.4753809600000025</v>
          </cell>
          <cell r="CI97">
            <v>-0.37704616999999896</v>
          </cell>
          <cell r="CJ97">
            <v>-6.3269341099999963</v>
          </cell>
          <cell r="CK97">
            <v>-0.93437279000000473</v>
          </cell>
          <cell r="CL97">
            <v>-2.8965051400000092</v>
          </cell>
          <cell r="CM97">
            <v>-0.42112417999999963</v>
          </cell>
          <cell r="CN97">
            <v>-7.4406143400000104</v>
          </cell>
          <cell r="CO97">
            <v>-1.1136802300000053</v>
          </cell>
          <cell r="CP97">
            <v>-3.4826395100000127</v>
          </cell>
          <cell r="CQ97">
            <v>-0.58613437000000168</v>
          </cell>
          <cell r="CR97">
            <v>-8.7174212900000114</v>
          </cell>
          <cell r="CS97">
            <v>-1.2768069500000028</v>
          </cell>
          <cell r="CT97">
            <v>-4.2642685500000184</v>
          </cell>
          <cell r="CU97">
            <v>-0.78162904000000033</v>
          </cell>
          <cell r="CV97">
            <v>-10.260518909999959</v>
          </cell>
          <cell r="CW97">
            <v>-1.543097619999962</v>
          </cell>
          <cell r="CX97">
            <v>-5.1406154200000032</v>
          </cell>
          <cell r="CY97">
            <v>-0.87634687000000078</v>
          </cell>
          <cell r="CZ97">
            <v>-11.726417670000004</v>
          </cell>
          <cell r="DA97">
            <v>-1.4658987600000248</v>
          </cell>
          <cell r="DB97">
            <v>-5.8337741899999997</v>
          </cell>
          <cell r="DC97">
            <v>-0.69315877000000015</v>
          </cell>
          <cell r="DD97">
            <v>0</v>
          </cell>
          <cell r="DE97">
            <v>11.726417670000004</v>
          </cell>
          <cell r="DF97">
            <v>-6.2740929499999964</v>
          </cell>
          <cell r="DG97">
            <v>-0.44031875999999937</v>
          </cell>
        </row>
        <row r="98">
          <cell r="B98">
            <v>98</v>
          </cell>
          <cell r="C98" t="str">
            <v>Despesas administrativas</v>
          </cell>
          <cell r="D98">
            <v>1779</v>
          </cell>
          <cell r="G98">
            <v>1779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-2.1461686000000002</v>
          </cell>
          <cell r="Q98">
            <v>-2.1461686000000002</v>
          </cell>
          <cell r="R98">
            <v>0</v>
          </cell>
          <cell r="S98">
            <v>0</v>
          </cell>
          <cell r="T98">
            <v>-4.0388553099999998</v>
          </cell>
          <cell r="U98">
            <v>-1.8926867099999996</v>
          </cell>
          <cell r="V98">
            <v>0</v>
          </cell>
          <cell r="W98">
            <v>0</v>
          </cell>
          <cell r="X98">
            <v>-6.7264455700000001</v>
          </cell>
          <cell r="Y98">
            <v>-2.6875902600000003</v>
          </cell>
          <cell r="Z98">
            <v>0</v>
          </cell>
          <cell r="AA98">
            <v>0</v>
          </cell>
          <cell r="AB98">
            <v>-8.9287731300000015</v>
          </cell>
          <cell r="AC98">
            <v>-2.2023275600000014</v>
          </cell>
          <cell r="AD98">
            <v>0</v>
          </cell>
          <cell r="AE98">
            <v>0</v>
          </cell>
          <cell r="AF98">
            <v>-11.464732380000001</v>
          </cell>
          <cell r="AG98">
            <v>-2.5359592499999994</v>
          </cell>
          <cell r="AH98">
            <v>0</v>
          </cell>
          <cell r="AI98">
            <v>0</v>
          </cell>
          <cell r="AJ98">
            <v>-13.820596860000004</v>
          </cell>
          <cell r="AK98">
            <v>-2.3558644800000028</v>
          </cell>
          <cell r="AL98">
            <v>0</v>
          </cell>
          <cell r="AM98">
            <v>0</v>
          </cell>
          <cell r="AN98">
            <v>-16.12657317</v>
          </cell>
          <cell r="AO98">
            <v>-2.3059763099999966</v>
          </cell>
          <cell r="AP98">
            <v>0</v>
          </cell>
          <cell r="AQ98">
            <v>0</v>
          </cell>
          <cell r="AR98">
            <v>-20.283323850000006</v>
          </cell>
          <cell r="AS98">
            <v>-4.1567506800000054</v>
          </cell>
          <cell r="AT98">
            <v>0</v>
          </cell>
          <cell r="AU98">
            <v>0</v>
          </cell>
          <cell r="AV98">
            <v>-23.61976761</v>
          </cell>
          <cell r="AW98">
            <v>-3.3364437599999945</v>
          </cell>
          <cell r="AX98">
            <v>0</v>
          </cell>
          <cell r="AY98">
            <v>0</v>
          </cell>
          <cell r="AZ98">
            <v>-27.792380659999996</v>
          </cell>
          <cell r="BA98">
            <v>-4.1726130499999954</v>
          </cell>
          <cell r="BB98">
            <v>0</v>
          </cell>
          <cell r="BC98">
            <v>0</v>
          </cell>
          <cell r="BD98">
            <v>-31.103749770000004</v>
          </cell>
          <cell r="BE98">
            <v>-3.3113691100000082</v>
          </cell>
          <cell r="BF98">
            <v>0</v>
          </cell>
          <cell r="BG98">
            <v>0</v>
          </cell>
          <cell r="BH98">
            <v>-35.216738090000007</v>
          </cell>
          <cell r="BI98">
            <v>-4.112988320000003</v>
          </cell>
          <cell r="BJ98">
            <v>0</v>
          </cell>
          <cell r="BK98">
            <v>0</v>
          </cell>
          <cell r="BL98">
            <v>-2.0438896800000004</v>
          </cell>
          <cell r="BM98">
            <v>-2.0438896800000004</v>
          </cell>
          <cell r="BN98">
            <v>-2.6391121699999998</v>
          </cell>
          <cell r="BO98">
            <v>-2.6391121699999998</v>
          </cell>
          <cell r="BP98">
            <v>-4.1101629999999991</v>
          </cell>
          <cell r="BQ98">
            <v>-2.0662733199999987</v>
          </cell>
          <cell r="BR98">
            <v>-6.2012952299999995</v>
          </cell>
          <cell r="BS98">
            <v>-3.5621830600000002</v>
          </cell>
          <cell r="BT98">
            <v>-6.6622727400000006</v>
          </cell>
          <cell r="BU98">
            <v>-2.5521097400000015</v>
          </cell>
          <cell r="BV98">
            <v>-8.7928731799999991</v>
          </cell>
          <cell r="BW98">
            <v>-2.59157795</v>
          </cell>
          <cell r="BX98">
            <v>-8.7582831999999993</v>
          </cell>
          <cell r="BY98">
            <v>-2.0960104599999987</v>
          </cell>
          <cell r="BZ98">
            <v>-11.420564499999999</v>
          </cell>
          <cell r="CA98">
            <v>-2.6276913199999998</v>
          </cell>
          <cell r="CB98">
            <v>-11.895758740000002</v>
          </cell>
          <cell r="CC98">
            <v>-3.1374755400000023</v>
          </cell>
          <cell r="CD98">
            <v>-13.981628329999999</v>
          </cell>
          <cell r="CE98">
            <v>-2.5610638300000002</v>
          </cell>
          <cell r="CF98">
            <v>-14.727590319999996</v>
          </cell>
          <cell r="CG98">
            <v>-2.831831579999994</v>
          </cell>
          <cell r="CH98">
            <v>-16.727726489999998</v>
          </cell>
          <cell r="CI98">
            <v>-2.7460981599999998</v>
          </cell>
          <cell r="CJ98">
            <v>-18.637400859999996</v>
          </cell>
          <cell r="CK98">
            <v>-3.9098105400000005</v>
          </cell>
          <cell r="CL98">
            <v>-19.515558259999999</v>
          </cell>
          <cell r="CM98">
            <v>-2.7878317700000008</v>
          </cell>
          <cell r="CN98">
            <v>-21.774978979999997</v>
          </cell>
          <cell r="CO98">
            <v>-3.1375781200000006</v>
          </cell>
          <cell r="CP98">
            <v>-22.273931089999998</v>
          </cell>
          <cell r="CQ98">
            <v>-2.7583728299999999</v>
          </cell>
          <cell r="CR98">
            <v>-22.732548079999997</v>
          </cell>
          <cell r="CS98">
            <v>-0.95756910000000062</v>
          </cell>
          <cell r="CT98">
            <v>-25.342013449999996</v>
          </cell>
          <cell r="CU98">
            <v>-3.06808236</v>
          </cell>
          <cell r="CV98">
            <v>-25.261903450000002</v>
          </cell>
          <cell r="CW98">
            <v>-2.5293553700000047</v>
          </cell>
          <cell r="CX98">
            <v>-28.571341109999995</v>
          </cell>
          <cell r="CY98">
            <v>-3.22932766</v>
          </cell>
          <cell r="CZ98">
            <v>-29.409075069999997</v>
          </cell>
          <cell r="DA98">
            <v>-4.1471716199999946</v>
          </cell>
          <cell r="DB98">
            <v>-31.831991019999997</v>
          </cell>
          <cell r="DC98">
            <v>-3.2606499100000002</v>
          </cell>
          <cell r="DD98">
            <v>0</v>
          </cell>
          <cell r="DE98">
            <v>29.409075069999997</v>
          </cell>
          <cell r="DF98">
            <v>-34.517294149999998</v>
          </cell>
          <cell r="DG98">
            <v>-2.6853031299999999</v>
          </cell>
        </row>
        <row r="99">
          <cell r="B99">
            <v>99</v>
          </cell>
          <cell r="C99" t="str">
            <v>Pessoal</v>
          </cell>
          <cell r="D99">
            <v>1663</v>
          </cell>
          <cell r="E99">
            <v>1680</v>
          </cell>
          <cell r="F99">
            <v>1693</v>
          </cell>
          <cell r="G99">
            <v>1663</v>
          </cell>
          <cell r="H99">
            <v>1680</v>
          </cell>
          <cell r="I99">
            <v>1693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-1.0269026799999998</v>
          </cell>
          <cell r="Q99">
            <v>-1.0269026799999998</v>
          </cell>
          <cell r="R99">
            <v>0</v>
          </cell>
          <cell r="S99">
            <v>0</v>
          </cell>
          <cell r="T99">
            <v>-1.9320823299999998</v>
          </cell>
          <cell r="U99">
            <v>-0.90517965</v>
          </cell>
          <cell r="V99">
            <v>0</v>
          </cell>
          <cell r="W99">
            <v>0</v>
          </cell>
          <cell r="X99">
            <v>-2.81772848</v>
          </cell>
          <cell r="Y99">
            <v>-0.88564615000000013</v>
          </cell>
          <cell r="Z99">
            <v>0</v>
          </cell>
          <cell r="AA99">
            <v>0</v>
          </cell>
          <cell r="AB99">
            <v>-3.59400108</v>
          </cell>
          <cell r="AC99">
            <v>-0.77627259999999998</v>
          </cell>
          <cell r="AD99">
            <v>0</v>
          </cell>
          <cell r="AE99">
            <v>0</v>
          </cell>
          <cell r="AF99">
            <v>-4.4602060100000003</v>
          </cell>
          <cell r="AG99">
            <v>-0.86620493000000032</v>
          </cell>
          <cell r="AH99">
            <v>0</v>
          </cell>
          <cell r="AI99">
            <v>0</v>
          </cell>
          <cell r="AJ99">
            <v>-5.4518085100000011</v>
          </cell>
          <cell r="AK99">
            <v>-0.99160250000000083</v>
          </cell>
          <cell r="AL99">
            <v>0</v>
          </cell>
          <cell r="AM99">
            <v>0</v>
          </cell>
          <cell r="AN99">
            <v>-6.4611433599999994</v>
          </cell>
          <cell r="AO99">
            <v>-1.0093348499999983</v>
          </cell>
          <cell r="AP99">
            <v>0</v>
          </cell>
          <cell r="AQ99">
            <v>0</v>
          </cell>
          <cell r="AR99">
            <v>-7.4194543500000005</v>
          </cell>
          <cell r="AS99">
            <v>-0.95831099000000108</v>
          </cell>
          <cell r="AT99">
            <v>0</v>
          </cell>
          <cell r="AU99">
            <v>0</v>
          </cell>
          <cell r="AV99">
            <v>-8.4735845799999989</v>
          </cell>
          <cell r="AW99">
            <v>-1.0541302299999984</v>
          </cell>
          <cell r="AX99">
            <v>0</v>
          </cell>
          <cell r="AY99">
            <v>0</v>
          </cell>
          <cell r="AZ99">
            <v>-9.9831515900000003</v>
          </cell>
          <cell r="BA99">
            <v>-1.5095670100000014</v>
          </cell>
          <cell r="BB99">
            <v>0</v>
          </cell>
          <cell r="BC99">
            <v>0</v>
          </cell>
          <cell r="BD99">
            <v>-11.253025930000002</v>
          </cell>
          <cell r="BE99">
            <v>-1.2698743400000012</v>
          </cell>
          <cell r="BF99">
            <v>0</v>
          </cell>
          <cell r="BG99">
            <v>0</v>
          </cell>
          <cell r="BH99">
            <v>-12.38068157</v>
          </cell>
          <cell r="BI99">
            <v>-1.1276556399999986</v>
          </cell>
          <cell r="BJ99">
            <v>0</v>
          </cell>
          <cell r="BK99">
            <v>0</v>
          </cell>
          <cell r="BL99">
            <v>-0.93712118999999994</v>
          </cell>
          <cell r="BM99">
            <v>-0.93712118999999994</v>
          </cell>
          <cell r="BN99">
            <v>-1.5367476099999999</v>
          </cell>
          <cell r="BO99">
            <v>-1.5367476099999999</v>
          </cell>
          <cell r="BP99">
            <v>-1.8707869699999999</v>
          </cell>
          <cell r="BQ99">
            <v>-0.93366578</v>
          </cell>
          <cell r="BR99">
            <v>-2.9770610099999999</v>
          </cell>
          <cell r="BS99">
            <v>-1.4403134</v>
          </cell>
          <cell r="BT99">
            <v>-2.8644176200000002</v>
          </cell>
          <cell r="BU99">
            <v>-0.99363065000000028</v>
          </cell>
          <cell r="BV99">
            <v>-4.4184214099999997</v>
          </cell>
          <cell r="BW99">
            <v>-1.4413604</v>
          </cell>
          <cell r="BX99">
            <v>-4.0228821200000002</v>
          </cell>
          <cell r="BY99">
            <v>-1.1584645</v>
          </cell>
          <cell r="BZ99">
            <v>-5.8078019999999997</v>
          </cell>
          <cell r="CA99">
            <v>-1.3893805899999998</v>
          </cell>
          <cell r="CB99">
            <v>-5.9086270400000007</v>
          </cell>
          <cell r="CC99">
            <v>-1.8857449200000005</v>
          </cell>
          <cell r="CD99">
            <v>-7.2077488799999996</v>
          </cell>
          <cell r="CE99">
            <v>-1.3999468799999999</v>
          </cell>
          <cell r="CF99">
            <v>-7.0676031599999991</v>
          </cell>
          <cell r="CG99">
            <v>-1.1589761199999984</v>
          </cell>
          <cell r="CH99">
            <v>-8.6197248299999991</v>
          </cell>
          <cell r="CI99">
            <v>-1.4119759500000002</v>
          </cell>
          <cell r="CJ99">
            <v>-8.0629597400000002</v>
          </cell>
          <cell r="CK99">
            <v>-0.99535658000000105</v>
          </cell>
          <cell r="CL99">
            <v>-10.113221529999999</v>
          </cell>
          <cell r="CM99">
            <v>-1.4934967000000001</v>
          </cell>
          <cell r="CN99">
            <v>-9.1949512899999988</v>
          </cell>
          <cell r="CO99">
            <v>-1.1319915499999986</v>
          </cell>
          <cell r="CP99">
            <v>-11.780925929999999</v>
          </cell>
          <cell r="CQ99">
            <v>-1.6677043999999999</v>
          </cell>
          <cell r="CR99">
            <v>-10.531266290000001</v>
          </cell>
          <cell r="CS99">
            <v>-1.3363150000000026</v>
          </cell>
          <cell r="CT99">
            <v>-13.576130929999998</v>
          </cell>
          <cell r="CU99">
            <v>-1.7952049999999999</v>
          </cell>
          <cell r="CV99">
            <v>-11.740411159999999</v>
          </cell>
          <cell r="CW99">
            <v>-1.2091448699999976</v>
          </cell>
          <cell r="CX99">
            <v>-15.441999629999998</v>
          </cell>
          <cell r="CY99">
            <v>-1.8658687000000003</v>
          </cell>
          <cell r="CZ99">
            <v>-13.04709783</v>
          </cell>
          <cell r="DA99">
            <v>-1.3066866700000013</v>
          </cell>
          <cell r="DB99">
            <v>-17.416698819999997</v>
          </cell>
          <cell r="DC99">
            <v>-1.9746991899999999</v>
          </cell>
          <cell r="DD99">
            <v>0</v>
          </cell>
          <cell r="DE99">
            <v>13.04709783</v>
          </cell>
          <cell r="DF99">
            <v>-18.983990679999998</v>
          </cell>
          <cell r="DG99">
            <v>-1.5672918599999999</v>
          </cell>
        </row>
        <row r="100">
          <cell r="B100">
            <v>100</v>
          </cell>
          <cell r="C100" t="str">
            <v>Gerais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-1.1192659200000004</v>
          </cell>
          <cell r="Q100">
            <v>-1.1192659200000004</v>
          </cell>
          <cell r="R100">
            <v>0</v>
          </cell>
          <cell r="S100">
            <v>0</v>
          </cell>
          <cell r="T100">
            <v>-2.1067729799999997</v>
          </cell>
          <cell r="U100">
            <v>-0.98750705999999955</v>
          </cell>
          <cell r="V100">
            <v>0</v>
          </cell>
          <cell r="W100">
            <v>0</v>
          </cell>
          <cell r="X100">
            <v>-3.9087170900000001</v>
          </cell>
          <cell r="Y100">
            <v>-1.8019441100000002</v>
          </cell>
          <cell r="Z100">
            <v>0</v>
          </cell>
          <cell r="AA100">
            <v>0</v>
          </cell>
          <cell r="AB100">
            <v>-5.3347720500000015</v>
          </cell>
          <cell r="AC100">
            <v>-1.4260549600000014</v>
          </cell>
          <cell r="AD100">
            <v>0</v>
          </cell>
          <cell r="AE100">
            <v>0</v>
          </cell>
          <cell r="AF100">
            <v>-7.0045263700000007</v>
          </cell>
          <cell r="AG100">
            <v>-1.6697543199999991</v>
          </cell>
          <cell r="AH100">
            <v>0</v>
          </cell>
          <cell r="AI100">
            <v>0</v>
          </cell>
          <cell r="AJ100">
            <v>-8.3687883500000027</v>
          </cell>
          <cell r="AK100">
            <v>-1.364261980000002</v>
          </cell>
          <cell r="AL100">
            <v>0</v>
          </cell>
          <cell r="AM100">
            <v>0</v>
          </cell>
          <cell r="AN100">
            <v>-9.6654298100000009</v>
          </cell>
          <cell r="AO100">
            <v>-1.2966414599999982</v>
          </cell>
          <cell r="AP100">
            <v>0</v>
          </cell>
          <cell r="AQ100">
            <v>0</v>
          </cell>
          <cell r="AR100">
            <v>-12.863869500000005</v>
          </cell>
          <cell r="AS100">
            <v>-3.1984396900000043</v>
          </cell>
          <cell r="AT100">
            <v>0</v>
          </cell>
          <cell r="AU100">
            <v>0</v>
          </cell>
          <cell r="AV100">
            <v>-15.146183030000001</v>
          </cell>
          <cell r="AW100">
            <v>-2.2823135299999961</v>
          </cell>
          <cell r="AX100">
            <v>0</v>
          </cell>
          <cell r="AY100">
            <v>0</v>
          </cell>
          <cell r="AZ100">
            <v>-17.809229069999994</v>
          </cell>
          <cell r="BA100">
            <v>-2.663046039999994</v>
          </cell>
          <cell r="BB100">
            <v>0</v>
          </cell>
          <cell r="BC100">
            <v>0</v>
          </cell>
          <cell r="BD100">
            <v>-19.850723840000001</v>
          </cell>
          <cell r="BE100">
            <v>-2.041494770000007</v>
          </cell>
          <cell r="BF100">
            <v>0</v>
          </cell>
          <cell r="BG100">
            <v>0</v>
          </cell>
          <cell r="BH100">
            <v>-22.836056520000007</v>
          </cell>
          <cell r="BI100">
            <v>-2.9853326800000044</v>
          </cell>
          <cell r="BJ100">
            <v>0</v>
          </cell>
          <cell r="BK100">
            <v>0</v>
          </cell>
          <cell r="BL100">
            <v>-1.1067684900000003</v>
          </cell>
          <cell r="BM100">
            <v>-1.1067684900000003</v>
          </cell>
          <cell r="BN100">
            <v>-1.1023645599999998</v>
          </cell>
          <cell r="BO100">
            <v>-1.1023645599999998</v>
          </cell>
          <cell r="BP100">
            <v>-2.239376029999999</v>
          </cell>
          <cell r="BQ100">
            <v>-1.1326075399999986</v>
          </cell>
          <cell r="BR100">
            <v>-3.2242342199999996</v>
          </cell>
          <cell r="BS100">
            <v>-2.1218696600000002</v>
          </cell>
          <cell r="BT100">
            <v>-3.7978551200000004</v>
          </cell>
          <cell r="BU100">
            <v>-1.5584790900000012</v>
          </cell>
          <cell r="BV100">
            <v>-4.3744517699999994</v>
          </cell>
          <cell r="BW100">
            <v>-1.15021755</v>
          </cell>
          <cell r="BX100">
            <v>-4.735401079999999</v>
          </cell>
          <cell r="BY100">
            <v>-0.93754595999999868</v>
          </cell>
          <cell r="BZ100">
            <v>-5.6127624999999997</v>
          </cell>
          <cell r="CA100">
            <v>-1.23831073</v>
          </cell>
          <cell r="CB100">
            <v>-5.9871317000000008</v>
          </cell>
          <cell r="CC100">
            <v>-1.2517306200000018</v>
          </cell>
          <cell r="CD100">
            <v>-6.7738794499999999</v>
          </cell>
          <cell r="CE100">
            <v>-1.1611169500000003</v>
          </cell>
          <cell r="CF100">
            <v>-7.6599871599999965</v>
          </cell>
          <cell r="CG100">
            <v>-1.6728554599999956</v>
          </cell>
          <cell r="CH100">
            <v>-8.1080016599999993</v>
          </cell>
          <cell r="CI100">
            <v>-1.3341222099999996</v>
          </cell>
          <cell r="CJ100">
            <v>-10.574441119999996</v>
          </cell>
          <cell r="CK100">
            <v>-2.9144539599999995</v>
          </cell>
          <cell r="CL100">
            <v>-9.40233673</v>
          </cell>
          <cell r="CM100">
            <v>-1.2943350700000007</v>
          </cell>
          <cell r="CN100">
            <v>-12.580027689999998</v>
          </cell>
          <cell r="CO100">
            <v>-2.005586570000002</v>
          </cell>
          <cell r="CP100">
            <v>-10.493005159999999</v>
          </cell>
          <cell r="CQ100">
            <v>-1.09066843</v>
          </cell>
          <cell r="CR100">
            <v>-12.201281789999996</v>
          </cell>
          <cell r="CS100">
            <v>0.37874590000000197</v>
          </cell>
          <cell r="CT100">
            <v>-11.765882519999998</v>
          </cell>
          <cell r="CU100">
            <v>-1.2728773600000001</v>
          </cell>
          <cell r="CV100">
            <v>-13.521492290000003</v>
          </cell>
          <cell r="CW100">
            <v>-1.3202105000000071</v>
          </cell>
          <cell r="CX100">
            <v>-13.129341479999997</v>
          </cell>
          <cell r="CY100">
            <v>-1.3634589599999998</v>
          </cell>
          <cell r="CZ100">
            <v>-16.361977239999995</v>
          </cell>
          <cell r="DA100">
            <v>-2.8404849499999933</v>
          </cell>
          <cell r="DB100">
            <v>-14.4152922</v>
          </cell>
          <cell r="DC100">
            <v>-1.2859507200000002</v>
          </cell>
          <cell r="DD100">
            <v>0</v>
          </cell>
          <cell r="DE100">
            <v>16.361977239999995</v>
          </cell>
          <cell r="DF100">
            <v>-15.53330347</v>
          </cell>
          <cell r="DG100">
            <v>-1.11801127</v>
          </cell>
        </row>
        <row r="101">
          <cell r="B101">
            <v>101</v>
          </cell>
          <cell r="C101" t="str">
            <v>Outras despesas operacionais</v>
          </cell>
          <cell r="D101">
            <v>1825</v>
          </cell>
          <cell r="E101">
            <v>1830</v>
          </cell>
          <cell r="G101">
            <v>1825</v>
          </cell>
          <cell r="H101">
            <v>1830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-3.5634849999999996E-2</v>
          </cell>
          <cell r="Q101">
            <v>-3.5634849999999996E-2</v>
          </cell>
          <cell r="R101">
            <v>0</v>
          </cell>
          <cell r="S101">
            <v>0</v>
          </cell>
          <cell r="T101">
            <v>-6.5026849999999997E-2</v>
          </cell>
          <cell r="U101">
            <v>-2.9392000000000001E-2</v>
          </cell>
          <cell r="V101">
            <v>0</v>
          </cell>
          <cell r="W101">
            <v>0</v>
          </cell>
          <cell r="X101">
            <v>-0.28287002</v>
          </cell>
          <cell r="Y101">
            <v>-0.21784317</v>
          </cell>
          <cell r="Z101">
            <v>0</v>
          </cell>
          <cell r="AA101">
            <v>0</v>
          </cell>
          <cell r="AB101">
            <v>-0.29791563999999998</v>
          </cell>
          <cell r="AC101">
            <v>-1.5045619999999982E-2</v>
          </cell>
          <cell r="AD101">
            <v>0</v>
          </cell>
          <cell r="AE101">
            <v>0</v>
          </cell>
          <cell r="AF101">
            <v>-0.3016836699999999</v>
          </cell>
          <cell r="AG101">
            <v>-3.7680299999999223E-3</v>
          </cell>
          <cell r="AH101">
            <v>0</v>
          </cell>
          <cell r="AI101">
            <v>0</v>
          </cell>
          <cell r="AJ101">
            <v>-0.36819804999999994</v>
          </cell>
          <cell r="AK101">
            <v>-6.651438000000004E-2</v>
          </cell>
          <cell r="AL101">
            <v>0</v>
          </cell>
          <cell r="AM101">
            <v>0</v>
          </cell>
          <cell r="AN101">
            <v>-0.39313020999999998</v>
          </cell>
          <cell r="AO101">
            <v>-2.4932160000000037E-2</v>
          </cell>
          <cell r="AP101">
            <v>0</v>
          </cell>
          <cell r="AQ101">
            <v>0</v>
          </cell>
          <cell r="AR101">
            <v>-0.49124773999999999</v>
          </cell>
          <cell r="AS101">
            <v>-9.8117530000000008E-2</v>
          </cell>
          <cell r="AT101">
            <v>0</v>
          </cell>
          <cell r="AU101">
            <v>0</v>
          </cell>
          <cell r="AV101">
            <v>-0.52530244000000004</v>
          </cell>
          <cell r="AW101">
            <v>-3.4054700000000049E-2</v>
          </cell>
          <cell r="AX101">
            <v>0</v>
          </cell>
          <cell r="AY101">
            <v>0</v>
          </cell>
          <cell r="AZ101">
            <v>-0.42666870999999995</v>
          </cell>
          <cell r="BA101">
            <v>9.8633730000000086E-2</v>
          </cell>
          <cell r="BB101">
            <v>0</v>
          </cell>
          <cell r="BC101">
            <v>0</v>
          </cell>
          <cell r="BD101">
            <v>-0.58943291000000009</v>
          </cell>
          <cell r="BE101">
            <v>-0.16276420000000014</v>
          </cell>
          <cell r="BF101">
            <v>0</v>
          </cell>
          <cell r="BG101">
            <v>0</v>
          </cell>
          <cell r="BH101">
            <v>-0.58987621999999995</v>
          </cell>
          <cell r="BI101">
            <v>-4.4330999999986354E-4</v>
          </cell>
          <cell r="BJ101">
            <v>0</v>
          </cell>
          <cell r="BK101">
            <v>0</v>
          </cell>
          <cell r="BL101">
            <v>-2.9604590000000004E-2</v>
          </cell>
          <cell r="BM101">
            <v>-2.9604590000000004E-2</v>
          </cell>
          <cell r="BN101">
            <v>0</v>
          </cell>
          <cell r="BO101">
            <v>0</v>
          </cell>
          <cell r="BP101">
            <v>-0.12942076999999999</v>
          </cell>
          <cell r="BQ101">
            <v>-9.981617999999999E-2</v>
          </cell>
          <cell r="BR101">
            <v>0</v>
          </cell>
          <cell r="BS101">
            <v>0</v>
          </cell>
          <cell r="BT101">
            <v>-0.15092857999999998</v>
          </cell>
          <cell r="BU101">
            <v>-2.1507809999999988E-2</v>
          </cell>
          <cell r="BV101">
            <v>0</v>
          </cell>
          <cell r="BW101">
            <v>0</v>
          </cell>
          <cell r="BX101">
            <v>-0.16303451000000002</v>
          </cell>
          <cell r="BY101">
            <v>-1.2105930000000042E-2</v>
          </cell>
          <cell r="BZ101">
            <v>0</v>
          </cell>
          <cell r="CA101">
            <v>0</v>
          </cell>
          <cell r="CB101">
            <v>-0.20160015000000003</v>
          </cell>
          <cell r="CC101">
            <v>-3.8565640000000012E-2</v>
          </cell>
          <cell r="CD101">
            <v>0</v>
          </cell>
          <cell r="CE101">
            <v>0</v>
          </cell>
          <cell r="CF101">
            <v>-0.21591515999999999</v>
          </cell>
          <cell r="CG101">
            <v>-1.4315009999999961E-2</v>
          </cell>
          <cell r="CH101">
            <v>0</v>
          </cell>
          <cell r="CI101">
            <v>0</v>
          </cell>
          <cell r="CJ101">
            <v>-0.22044786000000002</v>
          </cell>
          <cell r="CK101">
            <v>-4.5327000000000284E-3</v>
          </cell>
          <cell r="CL101">
            <v>0</v>
          </cell>
          <cell r="CM101">
            <v>0</v>
          </cell>
          <cell r="CN101">
            <v>-0.31969126999999997</v>
          </cell>
          <cell r="CO101">
            <v>-9.9243409999999949E-2</v>
          </cell>
          <cell r="CP101">
            <v>0</v>
          </cell>
          <cell r="CQ101">
            <v>0</v>
          </cell>
          <cell r="CR101">
            <v>-0.45444869999999993</v>
          </cell>
          <cell r="CS101">
            <v>-0.13475742999999996</v>
          </cell>
          <cell r="CT101">
            <v>0</v>
          </cell>
          <cell r="CU101">
            <v>0</v>
          </cell>
          <cell r="CV101">
            <v>-0.46100690999999999</v>
          </cell>
          <cell r="CW101">
            <v>-6.5582100000000643E-3</v>
          </cell>
          <cell r="CX101">
            <v>0</v>
          </cell>
          <cell r="CY101">
            <v>0</v>
          </cell>
          <cell r="CZ101">
            <v>-0.47012423999999997</v>
          </cell>
          <cell r="DA101">
            <v>-9.1173299999999791E-3</v>
          </cell>
          <cell r="DB101">
            <v>0</v>
          </cell>
          <cell r="DC101">
            <v>0</v>
          </cell>
          <cell r="DD101">
            <v>0</v>
          </cell>
          <cell r="DE101">
            <v>0.47012423999999997</v>
          </cell>
          <cell r="DF101">
            <v>0</v>
          </cell>
          <cell r="DG101">
            <v>0</v>
          </cell>
        </row>
        <row r="102">
          <cell r="B102">
            <v>102</v>
          </cell>
          <cell r="C102" t="str">
            <v>Outras receitas operacionais</v>
          </cell>
          <cell r="D102">
            <v>1841</v>
          </cell>
          <cell r="G102">
            <v>1841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8.7821999999999998E-4</v>
          </cell>
          <cell r="Q102">
            <v>8.7821999999999998E-4</v>
          </cell>
          <cell r="R102">
            <v>0</v>
          </cell>
          <cell r="S102">
            <v>0</v>
          </cell>
          <cell r="T102">
            <v>4.3118799999999997E-3</v>
          </cell>
          <cell r="U102">
            <v>3.4336599999999998E-3</v>
          </cell>
          <cell r="V102">
            <v>0</v>
          </cell>
          <cell r="W102">
            <v>0</v>
          </cell>
          <cell r="X102">
            <v>3.0780594700000004</v>
          </cell>
          <cell r="Y102">
            <v>3.0737475900000004</v>
          </cell>
          <cell r="Z102">
            <v>0</v>
          </cell>
          <cell r="AA102">
            <v>0</v>
          </cell>
          <cell r="AB102">
            <v>6.4692314599999996</v>
          </cell>
          <cell r="AC102">
            <v>3.3911719899999992</v>
          </cell>
          <cell r="AD102">
            <v>0</v>
          </cell>
          <cell r="AE102">
            <v>0</v>
          </cell>
          <cell r="AF102">
            <v>8.2284228400000003</v>
          </cell>
          <cell r="AG102">
            <v>1.7591913800000007</v>
          </cell>
          <cell r="AH102">
            <v>0</v>
          </cell>
          <cell r="AI102">
            <v>0</v>
          </cell>
          <cell r="AJ102">
            <v>21.003611160000005</v>
          </cell>
          <cell r="AK102">
            <v>12.775188320000005</v>
          </cell>
          <cell r="AL102">
            <v>0</v>
          </cell>
          <cell r="AM102">
            <v>0</v>
          </cell>
          <cell r="AN102">
            <v>22.097509909999999</v>
          </cell>
          <cell r="AO102">
            <v>1.0938987499999939</v>
          </cell>
          <cell r="AP102">
            <v>0</v>
          </cell>
          <cell r="AQ102">
            <v>0</v>
          </cell>
          <cell r="AR102">
            <v>23.737707589999999</v>
          </cell>
          <cell r="AS102">
            <v>1.64019768</v>
          </cell>
          <cell r="AT102">
            <v>0</v>
          </cell>
          <cell r="AU102">
            <v>0</v>
          </cell>
          <cell r="AV102">
            <v>25.720108979999996</v>
          </cell>
          <cell r="AW102">
            <v>1.9824013899999962</v>
          </cell>
          <cell r="AX102">
            <v>0</v>
          </cell>
          <cell r="AY102">
            <v>0</v>
          </cell>
          <cell r="AZ102">
            <v>29.198278500000001</v>
          </cell>
          <cell r="BA102">
            <v>3.4781695200000051</v>
          </cell>
          <cell r="BB102">
            <v>0</v>
          </cell>
          <cell r="BC102">
            <v>0</v>
          </cell>
          <cell r="BD102">
            <v>33.344136779999999</v>
          </cell>
          <cell r="BE102">
            <v>4.1458582799999988</v>
          </cell>
          <cell r="BF102">
            <v>0</v>
          </cell>
          <cell r="BG102">
            <v>0</v>
          </cell>
          <cell r="BH102">
            <v>37.047721950000003</v>
          </cell>
          <cell r="BI102">
            <v>3.7035851700000038</v>
          </cell>
          <cell r="BJ102">
            <v>0</v>
          </cell>
          <cell r="BK102">
            <v>0</v>
          </cell>
          <cell r="BL102">
            <v>1.2700690599999997</v>
          </cell>
          <cell r="BM102">
            <v>1.2700690599999997</v>
          </cell>
          <cell r="BN102">
            <v>0.7169970699999999</v>
          </cell>
          <cell r="BO102">
            <v>0.7169970699999999</v>
          </cell>
          <cell r="BP102">
            <v>2.3467634700000004</v>
          </cell>
          <cell r="BQ102">
            <v>1.0766944100000007</v>
          </cell>
          <cell r="BR102">
            <v>1.3142409599999998</v>
          </cell>
          <cell r="BS102">
            <v>0.59724389</v>
          </cell>
          <cell r="BT102">
            <v>4.20886461</v>
          </cell>
          <cell r="BU102">
            <v>1.8621011399999996</v>
          </cell>
          <cell r="BV102">
            <v>1.9155397899999997</v>
          </cell>
          <cell r="BW102">
            <v>0.60129882999999995</v>
          </cell>
          <cell r="BX102">
            <v>5.6275330300000004</v>
          </cell>
          <cell r="BY102">
            <v>1.4186684200000004</v>
          </cell>
          <cell r="BZ102">
            <v>4.0278521099999995</v>
          </cell>
          <cell r="CA102">
            <v>2.11231232</v>
          </cell>
          <cell r="CB102">
            <v>9.0611801499999984</v>
          </cell>
          <cell r="CC102">
            <v>3.4336471199999981</v>
          </cell>
          <cell r="CD102">
            <v>4.9417064199999992</v>
          </cell>
          <cell r="CE102">
            <v>0.91385431000000006</v>
          </cell>
          <cell r="CF102">
            <v>11.904759070000001</v>
          </cell>
          <cell r="CG102">
            <v>2.8435789200000023</v>
          </cell>
          <cell r="CH102">
            <v>6.0510490299999997</v>
          </cell>
          <cell r="CI102">
            <v>1.1093426100000001</v>
          </cell>
          <cell r="CJ102">
            <v>14.369780789999998</v>
          </cell>
          <cell r="CK102">
            <v>2.4650217199999975</v>
          </cell>
          <cell r="CL102">
            <v>8.3848070099999994</v>
          </cell>
          <cell r="CM102">
            <v>2.3337579800000001</v>
          </cell>
          <cell r="CN102">
            <v>17.134667339999996</v>
          </cell>
          <cell r="CO102">
            <v>2.7648865499999982</v>
          </cell>
          <cell r="CP102">
            <v>9.5009711199999991</v>
          </cell>
          <cell r="CQ102">
            <v>1.1161641100000002</v>
          </cell>
          <cell r="CR102">
            <v>21.827092640000004</v>
          </cell>
          <cell r="CS102">
            <v>4.6924253000000071</v>
          </cell>
          <cell r="CT102">
            <v>11.323214219999999</v>
          </cell>
          <cell r="CU102">
            <v>1.8222431000000001</v>
          </cell>
          <cell r="CV102">
            <v>26.089416379999996</v>
          </cell>
          <cell r="CW102">
            <v>4.2623237399999923</v>
          </cell>
          <cell r="CX102">
            <v>12.725164659999999</v>
          </cell>
          <cell r="CY102">
            <v>1.40195044</v>
          </cell>
          <cell r="CZ102">
            <v>40.821609739999992</v>
          </cell>
          <cell r="DA102">
            <v>14.732193359999997</v>
          </cell>
          <cell r="DB102">
            <v>14.117356639999999</v>
          </cell>
          <cell r="DC102">
            <v>1.39219198</v>
          </cell>
          <cell r="DD102">
            <v>0</v>
          </cell>
          <cell r="DE102">
            <v>-40.821609739999992</v>
          </cell>
          <cell r="DF102">
            <v>14.953677489999999</v>
          </cell>
          <cell r="DG102">
            <v>0.83632085</v>
          </cell>
        </row>
        <row r="103">
          <cell r="B103">
            <v>103</v>
          </cell>
        </row>
        <row r="104">
          <cell r="B104">
            <v>104</v>
          </cell>
          <cell r="C104" t="str">
            <v>EBIT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-2.4984656899999793</v>
          </cell>
          <cell r="Q104">
            <v>-2.4984656899999793</v>
          </cell>
          <cell r="R104">
            <v>0</v>
          </cell>
          <cell r="S104">
            <v>0</v>
          </cell>
          <cell r="T104">
            <v>-4.122955049999911</v>
          </cell>
          <cell r="U104">
            <v>-1.6244893599999317</v>
          </cell>
          <cell r="V104">
            <v>0</v>
          </cell>
          <cell r="W104">
            <v>0</v>
          </cell>
          <cell r="X104">
            <v>-7.4172094499999908</v>
          </cell>
          <cell r="Y104">
            <v>-3.294254400000078</v>
          </cell>
          <cell r="Z104">
            <v>0</v>
          </cell>
          <cell r="AA104">
            <v>0</v>
          </cell>
          <cell r="AB104">
            <v>-11.299817420000073</v>
          </cell>
          <cell r="AC104">
            <v>-3.8826079700000848</v>
          </cell>
          <cell r="AD104">
            <v>0</v>
          </cell>
          <cell r="AE104">
            <v>0</v>
          </cell>
          <cell r="AF104">
            <v>-20.286966820000082</v>
          </cell>
          <cell r="AG104">
            <v>-8.9871494000000034</v>
          </cell>
          <cell r="AH104">
            <v>0</v>
          </cell>
          <cell r="AI104">
            <v>0</v>
          </cell>
          <cell r="AJ104">
            <v>-10.074547560000148</v>
          </cell>
          <cell r="AK104">
            <v>10.21241925999993</v>
          </cell>
          <cell r="AL104">
            <v>0</v>
          </cell>
          <cell r="AM104">
            <v>0</v>
          </cell>
          <cell r="AN104">
            <v>-14.55967568000008</v>
          </cell>
          <cell r="AO104">
            <v>-4.4851281199999269</v>
          </cell>
          <cell r="AP104">
            <v>0</v>
          </cell>
          <cell r="AQ104">
            <v>0</v>
          </cell>
          <cell r="AR104">
            <v>-22.006006009999972</v>
          </cell>
          <cell r="AS104">
            <v>-7.446330329999892</v>
          </cell>
          <cell r="AT104">
            <v>0</v>
          </cell>
          <cell r="AU104">
            <v>0</v>
          </cell>
          <cell r="AV104">
            <v>-23.024321369999818</v>
          </cell>
          <cell r="AW104">
            <v>-1.0183153599998445</v>
          </cell>
          <cell r="AX104">
            <v>0</v>
          </cell>
          <cell r="AY104">
            <v>0</v>
          </cell>
          <cell r="AZ104">
            <v>-21.122272770000166</v>
          </cell>
          <cell r="BA104">
            <v>1.9020485999996453</v>
          </cell>
          <cell r="BB104">
            <v>0</v>
          </cell>
          <cell r="BC104">
            <v>0</v>
          </cell>
          <cell r="BD104">
            <v>-13.521598079999741</v>
          </cell>
          <cell r="BE104">
            <v>7.6006746900004298</v>
          </cell>
          <cell r="BF104">
            <v>0</v>
          </cell>
          <cell r="BG104">
            <v>0</v>
          </cell>
          <cell r="BH104">
            <v>-37.867708879999583</v>
          </cell>
          <cell r="BI104">
            <v>-24.346110799999828</v>
          </cell>
          <cell r="BJ104">
            <v>0</v>
          </cell>
          <cell r="BK104">
            <v>0</v>
          </cell>
          <cell r="BL104">
            <v>3.5632606399999895</v>
          </cell>
          <cell r="BM104">
            <v>3.5632606399999895</v>
          </cell>
          <cell r="BN104">
            <v>-1.0007015100000043</v>
          </cell>
          <cell r="BO104">
            <v>-1.0007015100000043</v>
          </cell>
          <cell r="BP104">
            <v>4.5009901500000442</v>
          </cell>
          <cell r="BQ104">
            <v>0.93772951000005467</v>
          </cell>
          <cell r="BR104">
            <v>-2.567655609999985</v>
          </cell>
          <cell r="BS104">
            <v>-1.5669540999999834</v>
          </cell>
          <cell r="BT104">
            <v>3.2356878299999785</v>
          </cell>
          <cell r="BU104">
            <v>-1.2653023200000639</v>
          </cell>
          <cell r="BV104">
            <v>-4.2755048199999877</v>
          </cell>
          <cell r="BW104">
            <v>-1.7078492100000027</v>
          </cell>
          <cell r="BX104">
            <v>0.78117136000010134</v>
          </cell>
          <cell r="BY104">
            <v>-2.4545164699998754</v>
          </cell>
          <cell r="BZ104">
            <v>-5.7206613299999916</v>
          </cell>
          <cell r="CA104">
            <v>-1.4451565100000034</v>
          </cell>
          <cell r="CB104">
            <v>-0.78593209999996816</v>
          </cell>
          <cell r="CC104">
            <v>-1.5671034600000748</v>
          </cell>
          <cell r="CD104">
            <v>-8.1974940499999924</v>
          </cell>
          <cell r="CE104">
            <v>-2.4768327200000022</v>
          </cell>
          <cell r="CF104">
            <v>-2.2299953499999319</v>
          </cell>
          <cell r="CG104">
            <v>-1.4440632499999513</v>
          </cell>
          <cell r="CH104">
            <v>-10.320270049999984</v>
          </cell>
          <cell r="CI104">
            <v>-2.1227759999999991</v>
          </cell>
          <cell r="CJ104">
            <v>-5.0222256699999335</v>
          </cell>
          <cell r="CK104">
            <v>-2.7922303200000069</v>
          </cell>
          <cell r="CL104">
            <v>-6.5146552599999836</v>
          </cell>
          <cell r="CM104">
            <v>3.8056147900000035</v>
          </cell>
          <cell r="CN104">
            <v>-5.838331319999881</v>
          </cell>
          <cell r="CO104">
            <v>-0.81610564999994217</v>
          </cell>
          <cell r="CP104">
            <v>-0.75310003999997122</v>
          </cell>
          <cell r="CQ104">
            <v>5.7615552200000018</v>
          </cell>
          <cell r="CR104">
            <v>4.1065375199999323</v>
          </cell>
          <cell r="CS104">
            <v>9.9448688399998098</v>
          </cell>
          <cell r="CT104">
            <v>14.892342289999974</v>
          </cell>
          <cell r="CU104">
            <v>15.645442329999964</v>
          </cell>
          <cell r="CV104">
            <v>16.13124755999992</v>
          </cell>
          <cell r="CW104">
            <v>12.024710039999974</v>
          </cell>
          <cell r="CX104">
            <v>33.831700489999946</v>
          </cell>
          <cell r="CY104">
            <v>18.939358199999972</v>
          </cell>
          <cell r="CZ104">
            <v>37.70628460999994</v>
          </cell>
          <cell r="DA104">
            <v>21.575037050000017</v>
          </cell>
          <cell r="DB104">
            <v>50.564246639999936</v>
          </cell>
          <cell r="DC104">
            <v>16.732546150000001</v>
          </cell>
          <cell r="DD104">
            <v>0</v>
          </cell>
          <cell r="DE104">
            <v>-37.70628460999994</v>
          </cell>
          <cell r="DF104">
            <v>57.275920789999972</v>
          </cell>
          <cell r="DG104">
            <v>6.7116741500000092</v>
          </cell>
        </row>
        <row r="105">
          <cell r="B105">
            <v>105</v>
          </cell>
        </row>
        <row r="106">
          <cell r="B106">
            <v>106</v>
          </cell>
          <cell r="C106" t="str">
            <v>Despesas financeiras</v>
          </cell>
          <cell r="D106">
            <v>1800</v>
          </cell>
          <cell r="G106">
            <v>1800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-5.1269759099999996</v>
          </cell>
          <cell r="Q106">
            <v>-5.1269759099999996</v>
          </cell>
          <cell r="R106">
            <v>0</v>
          </cell>
          <cell r="S106">
            <v>0</v>
          </cell>
          <cell r="T106">
            <v>-10.307039789999999</v>
          </cell>
          <cell r="U106">
            <v>-5.1800638799999996</v>
          </cell>
          <cell r="V106">
            <v>0</v>
          </cell>
          <cell r="W106">
            <v>0</v>
          </cell>
          <cell r="X106">
            <v>-18.084513620000003</v>
          </cell>
          <cell r="Y106">
            <v>-7.7774738300000035</v>
          </cell>
          <cell r="Z106">
            <v>0</v>
          </cell>
          <cell r="AA106">
            <v>0</v>
          </cell>
          <cell r="AB106">
            <v>-25.228651209999999</v>
          </cell>
          <cell r="AC106">
            <v>-7.1441375899999962</v>
          </cell>
          <cell r="AD106">
            <v>0</v>
          </cell>
          <cell r="AE106">
            <v>0</v>
          </cell>
          <cell r="AF106">
            <v>-34.049133790000006</v>
          </cell>
          <cell r="AG106">
            <v>-8.8204825800000073</v>
          </cell>
          <cell r="AH106">
            <v>0</v>
          </cell>
          <cell r="AI106">
            <v>0</v>
          </cell>
          <cell r="AJ106">
            <v>-41.559280170000001</v>
          </cell>
          <cell r="AK106">
            <v>-7.5101463799999948</v>
          </cell>
          <cell r="AL106">
            <v>0</v>
          </cell>
          <cell r="AM106">
            <v>0</v>
          </cell>
          <cell r="AN106">
            <v>-45.561020740000004</v>
          </cell>
          <cell r="AO106">
            <v>-4.0017405700000026</v>
          </cell>
          <cell r="AP106">
            <v>0</v>
          </cell>
          <cell r="AQ106">
            <v>0</v>
          </cell>
          <cell r="AR106">
            <v>-54.315100799999989</v>
          </cell>
          <cell r="AS106">
            <v>-8.7540800599999855</v>
          </cell>
          <cell r="AT106">
            <v>0</v>
          </cell>
          <cell r="AU106">
            <v>0</v>
          </cell>
          <cell r="AV106">
            <v>-68.523136120000004</v>
          </cell>
          <cell r="AW106">
            <v>-14.208035320000015</v>
          </cell>
          <cell r="AX106">
            <v>0</v>
          </cell>
          <cell r="AY106">
            <v>0</v>
          </cell>
          <cell r="AZ106">
            <v>-72.056423500000008</v>
          </cell>
          <cell r="BA106">
            <v>-3.5332873800000044</v>
          </cell>
          <cell r="BB106">
            <v>0</v>
          </cell>
          <cell r="BC106">
            <v>0</v>
          </cell>
          <cell r="BD106">
            <v>-81.935281820000014</v>
          </cell>
          <cell r="BE106">
            <v>-9.8788583200000062</v>
          </cell>
          <cell r="BF106">
            <v>0</v>
          </cell>
          <cell r="BG106">
            <v>0</v>
          </cell>
          <cell r="BH106">
            <v>-94.438624420000011</v>
          </cell>
          <cell r="BI106">
            <v>-12.503342599999996</v>
          </cell>
          <cell r="BJ106">
            <v>0</v>
          </cell>
          <cell r="BK106">
            <v>0</v>
          </cell>
          <cell r="BL106">
            <v>2.8018318800000008</v>
          </cell>
          <cell r="BM106">
            <v>2.8018318800000008</v>
          </cell>
          <cell r="BN106">
            <v>4.190216379999999</v>
          </cell>
          <cell r="BO106">
            <v>4.190216379999999</v>
          </cell>
          <cell r="BP106">
            <v>0.33187642000000017</v>
          </cell>
          <cell r="BQ106">
            <v>-2.4699554600000004</v>
          </cell>
          <cell r="BR106">
            <v>6.7078628799999986</v>
          </cell>
          <cell r="BS106">
            <v>2.5176465000000001</v>
          </cell>
          <cell r="BT106">
            <v>-11.340492890000002</v>
          </cell>
          <cell r="BU106">
            <v>-11.672369310000002</v>
          </cell>
          <cell r="BV106">
            <v>1.0132918099999983</v>
          </cell>
          <cell r="BW106">
            <v>-5.6945710700000003</v>
          </cell>
          <cell r="BX106">
            <v>-16.570924220000002</v>
          </cell>
          <cell r="BY106">
            <v>-5.23043133</v>
          </cell>
          <cell r="BZ106">
            <v>-1.4409296800000018</v>
          </cell>
          <cell r="CA106">
            <v>-2.4542214900000001</v>
          </cell>
          <cell r="CB106">
            <v>-50.124972559999996</v>
          </cell>
          <cell r="CC106">
            <v>-33.554048339999994</v>
          </cell>
          <cell r="CD106">
            <v>-4.9280482800000014</v>
          </cell>
          <cell r="CE106">
            <v>-3.4871185999999996</v>
          </cell>
          <cell r="CF106">
            <v>-56.978332610000002</v>
          </cell>
          <cell r="CG106">
            <v>-6.8533600500000063</v>
          </cell>
          <cell r="CH106">
            <v>-9.0612010900000008</v>
          </cell>
          <cell r="CI106">
            <v>-4.1331528100000003</v>
          </cell>
          <cell r="CJ106">
            <v>-61.249463209999995</v>
          </cell>
          <cell r="CK106">
            <v>-4.2711305999999922</v>
          </cell>
          <cell r="CL106">
            <v>-12.293118380000001</v>
          </cell>
          <cell r="CM106">
            <v>-3.2319172900000002</v>
          </cell>
          <cell r="CN106">
            <v>-65.629223390000007</v>
          </cell>
          <cell r="CO106">
            <v>-4.3797601800000123</v>
          </cell>
          <cell r="CP106">
            <v>-17.872648450000003</v>
          </cell>
          <cell r="CQ106">
            <v>-5.5795300700000015</v>
          </cell>
          <cell r="CR106">
            <v>-75.543040680000004</v>
          </cell>
          <cell r="CS106">
            <v>-9.9138172899999972</v>
          </cell>
          <cell r="CT106">
            <v>-24.085883040000006</v>
          </cell>
          <cell r="CU106">
            <v>-6.2132345900000008</v>
          </cell>
          <cell r="CV106">
            <v>-80.70190568000001</v>
          </cell>
          <cell r="CW106">
            <v>-5.1588650000000058</v>
          </cell>
          <cell r="CX106">
            <v>-29.380750080000006</v>
          </cell>
          <cell r="CY106">
            <v>-5.2948670399999997</v>
          </cell>
          <cell r="CZ106">
            <v>-87.896834000000013</v>
          </cell>
          <cell r="DA106">
            <v>-7.1949283200000025</v>
          </cell>
          <cell r="DB106">
            <v>-35.49301598000001</v>
          </cell>
          <cell r="DC106">
            <v>-6.1122659000000006</v>
          </cell>
          <cell r="DD106">
            <v>0</v>
          </cell>
          <cell r="DE106">
            <v>87.896834000000013</v>
          </cell>
          <cell r="DF106">
            <v>-40.606244190000012</v>
          </cell>
          <cell r="DG106">
            <v>-5.1132282099999999</v>
          </cell>
        </row>
        <row r="107">
          <cell r="B107">
            <v>107</v>
          </cell>
          <cell r="C107" t="str">
            <v>Juros sobre emprestimos</v>
          </cell>
          <cell r="D107">
            <v>1781</v>
          </cell>
          <cell r="G107">
            <v>1781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-0.49215503999999999</v>
          </cell>
          <cell r="Q107">
            <v>-0.49215503999999999</v>
          </cell>
          <cell r="R107">
            <v>0</v>
          </cell>
          <cell r="S107">
            <v>0</v>
          </cell>
          <cell r="T107">
            <v>-0.94793110999999997</v>
          </cell>
          <cell r="U107">
            <v>-0.45577606999999998</v>
          </cell>
          <cell r="V107">
            <v>0</v>
          </cell>
          <cell r="W107">
            <v>0</v>
          </cell>
          <cell r="X107">
            <v>-1.7379594899999999</v>
          </cell>
          <cell r="Y107">
            <v>-0.79002837999999997</v>
          </cell>
          <cell r="Z107">
            <v>0</v>
          </cell>
          <cell r="AA107">
            <v>0</v>
          </cell>
          <cell r="AB107">
            <v>-3.7256764500000004</v>
          </cell>
          <cell r="AC107">
            <v>-1.9877169600000004</v>
          </cell>
          <cell r="AD107">
            <v>0</v>
          </cell>
          <cell r="AE107">
            <v>0</v>
          </cell>
          <cell r="AF107">
            <v>-4.5937175699999999</v>
          </cell>
          <cell r="AG107">
            <v>-0.86804111999999956</v>
          </cell>
          <cell r="AH107">
            <v>0</v>
          </cell>
          <cell r="AI107">
            <v>0</v>
          </cell>
          <cell r="AJ107">
            <v>-5.2497065300000001</v>
          </cell>
          <cell r="AK107">
            <v>-0.65598896000000018</v>
          </cell>
          <cell r="AL107">
            <v>0</v>
          </cell>
          <cell r="AM107">
            <v>0</v>
          </cell>
          <cell r="AN107">
            <v>-6.0515946399999994</v>
          </cell>
          <cell r="AO107">
            <v>-0.80188810999999927</v>
          </cell>
          <cell r="AP107">
            <v>0</v>
          </cell>
          <cell r="AQ107">
            <v>0</v>
          </cell>
          <cell r="AR107">
            <v>-5.5162244299999994</v>
          </cell>
          <cell r="AS107">
            <v>0.53537020999999996</v>
          </cell>
          <cell r="AT107">
            <v>0</v>
          </cell>
          <cell r="AU107">
            <v>0</v>
          </cell>
          <cell r="AV107">
            <v>-5.55062385</v>
          </cell>
          <cell r="AW107">
            <v>-3.4399420000000624E-2</v>
          </cell>
          <cell r="AX107">
            <v>0</v>
          </cell>
          <cell r="AY107">
            <v>0</v>
          </cell>
          <cell r="AZ107">
            <v>-6.0383614300000001</v>
          </cell>
          <cell r="BA107">
            <v>-0.48773758000000011</v>
          </cell>
          <cell r="BB107">
            <v>0</v>
          </cell>
          <cell r="BC107">
            <v>0</v>
          </cell>
          <cell r="BD107">
            <v>-6.3496598400000002</v>
          </cell>
          <cell r="BE107">
            <v>-0.31129841000000003</v>
          </cell>
          <cell r="BF107">
            <v>0</v>
          </cell>
          <cell r="BG107">
            <v>0</v>
          </cell>
          <cell r="BH107">
            <v>-6.86982844</v>
          </cell>
          <cell r="BI107">
            <v>-0.52016859999999987</v>
          </cell>
          <cell r="BJ107">
            <v>0</v>
          </cell>
          <cell r="BK107">
            <v>0</v>
          </cell>
          <cell r="BL107">
            <v>-0.50621121999999996</v>
          </cell>
          <cell r="BM107">
            <v>-0.50621121999999996</v>
          </cell>
          <cell r="BN107">
            <v>-0.85067932999999996</v>
          </cell>
          <cell r="BO107">
            <v>-0.85067932999999996</v>
          </cell>
          <cell r="BP107">
            <v>-6.531526E-2</v>
          </cell>
          <cell r="BQ107">
            <v>0.44089595999999998</v>
          </cell>
          <cell r="BR107">
            <v>-1.8181417899999999</v>
          </cell>
          <cell r="BS107">
            <v>-0.96746245999999991</v>
          </cell>
          <cell r="BT107">
            <v>-0.94406621000000002</v>
          </cell>
          <cell r="BU107">
            <v>-0.87875095000000003</v>
          </cell>
          <cell r="BV107">
            <v>-3.0600888499999996</v>
          </cell>
          <cell r="BW107">
            <v>-1.24194706</v>
          </cell>
          <cell r="BX107">
            <v>-2.3144676200000003</v>
          </cell>
          <cell r="BY107">
            <v>-1.3704014100000004</v>
          </cell>
          <cell r="BZ107">
            <v>-3.5587520899999996</v>
          </cell>
          <cell r="CA107">
            <v>-0.49866324000000001</v>
          </cell>
          <cell r="CB107">
            <v>-4.0869060800000003</v>
          </cell>
          <cell r="CC107">
            <v>-1.77243846</v>
          </cell>
          <cell r="CD107">
            <v>-4.4348066699999995</v>
          </cell>
          <cell r="CE107">
            <v>-0.87605457999999992</v>
          </cell>
          <cell r="CF107">
            <v>-5.3962111900000007</v>
          </cell>
          <cell r="CG107">
            <v>-1.3093051100000004</v>
          </cell>
          <cell r="CH107">
            <v>-5.3469985199999996</v>
          </cell>
          <cell r="CI107">
            <v>-0.91219185000000003</v>
          </cell>
          <cell r="CJ107">
            <v>-6.84764178</v>
          </cell>
          <cell r="CK107">
            <v>-1.4514305899999993</v>
          </cell>
          <cell r="CL107">
            <v>-6.2718733799999997</v>
          </cell>
          <cell r="CM107">
            <v>-0.92487485999999997</v>
          </cell>
          <cell r="CN107">
            <v>-8.06578105</v>
          </cell>
          <cell r="CO107">
            <v>-1.21813927</v>
          </cell>
          <cell r="CP107">
            <v>-7.7449408000000002</v>
          </cell>
          <cell r="CQ107">
            <v>-1.47306742</v>
          </cell>
          <cell r="CR107">
            <v>-9.4765797200000002</v>
          </cell>
          <cell r="CS107">
            <v>-1.4107986700000001</v>
          </cell>
          <cell r="CT107">
            <v>-9.13979374</v>
          </cell>
          <cell r="CU107">
            <v>-1.39485294</v>
          </cell>
          <cell r="CV107">
            <v>-10.511365940000001</v>
          </cell>
          <cell r="CW107">
            <v>-1.0347862200000009</v>
          </cell>
          <cell r="CX107">
            <v>-10.36567943</v>
          </cell>
          <cell r="CY107">
            <v>-1.2258856899999999</v>
          </cell>
          <cell r="CZ107">
            <v>-11.25802947</v>
          </cell>
          <cell r="DA107">
            <v>-0.7466635299999993</v>
          </cell>
          <cell r="DB107">
            <v>-11.22534737</v>
          </cell>
          <cell r="DC107">
            <v>-0.85966793999999991</v>
          </cell>
          <cell r="DD107">
            <v>0</v>
          </cell>
          <cell r="DE107">
            <v>11.25802947</v>
          </cell>
          <cell r="DF107">
            <v>-11.824142589999999</v>
          </cell>
          <cell r="DG107">
            <v>-0.59879521999999996</v>
          </cell>
        </row>
        <row r="108">
          <cell r="B108">
            <v>108</v>
          </cell>
          <cell r="C108" t="str">
            <v>Descontos concedidos</v>
          </cell>
          <cell r="D108">
            <v>1784</v>
          </cell>
          <cell r="G108">
            <v>1784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-0.63768157999999997</v>
          </cell>
          <cell r="Q108">
            <v>-0.63768157999999997</v>
          </cell>
          <cell r="R108">
            <v>0</v>
          </cell>
          <cell r="S108">
            <v>0</v>
          </cell>
          <cell r="T108">
            <v>-1.2398811299999999</v>
          </cell>
          <cell r="U108">
            <v>-0.60219954999999992</v>
          </cell>
          <cell r="V108">
            <v>0</v>
          </cell>
          <cell r="W108">
            <v>0</v>
          </cell>
          <cell r="X108">
            <v>-2.9725340299999998</v>
          </cell>
          <cell r="Y108">
            <v>-1.7326528999999999</v>
          </cell>
          <cell r="Z108">
            <v>0</v>
          </cell>
          <cell r="AA108">
            <v>0</v>
          </cell>
          <cell r="AB108">
            <v>-4.1019767200000006</v>
          </cell>
          <cell r="AC108">
            <v>-1.1294426900000007</v>
          </cell>
          <cell r="AD108">
            <v>0</v>
          </cell>
          <cell r="AE108">
            <v>0</v>
          </cell>
          <cell r="AF108">
            <v>-7.1423974599999998</v>
          </cell>
          <cell r="AG108">
            <v>-3.0404207399999992</v>
          </cell>
          <cell r="AH108">
            <v>0</v>
          </cell>
          <cell r="AI108">
            <v>0</v>
          </cell>
          <cell r="AJ108">
            <v>-10.33937165</v>
          </cell>
          <cell r="AK108">
            <v>-3.1969741900000006</v>
          </cell>
          <cell r="AL108">
            <v>0</v>
          </cell>
          <cell r="AM108">
            <v>0</v>
          </cell>
          <cell r="AN108">
            <v>-11.69875281</v>
          </cell>
          <cell r="AO108">
            <v>-1.3593811599999999</v>
          </cell>
          <cell r="AP108">
            <v>0</v>
          </cell>
          <cell r="AQ108">
            <v>0</v>
          </cell>
          <cell r="AR108">
            <v>-13.012189509999999</v>
          </cell>
          <cell r="AS108">
            <v>-1.3134366999999987</v>
          </cell>
          <cell r="AT108">
            <v>0</v>
          </cell>
          <cell r="AU108">
            <v>0</v>
          </cell>
          <cell r="AV108">
            <v>-14.475421880000001</v>
          </cell>
          <cell r="AW108">
            <v>-1.4632323700000018</v>
          </cell>
          <cell r="AX108">
            <v>0</v>
          </cell>
          <cell r="AY108">
            <v>0</v>
          </cell>
          <cell r="AZ108">
            <v>-16.001077460000001</v>
          </cell>
          <cell r="BA108">
            <v>-1.5256555800000005</v>
          </cell>
          <cell r="BB108">
            <v>0</v>
          </cell>
          <cell r="BC108">
            <v>0</v>
          </cell>
          <cell r="BD108">
            <v>-18.242841339999998</v>
          </cell>
          <cell r="BE108">
            <v>-2.241763879999997</v>
          </cell>
          <cell r="BF108">
            <v>0</v>
          </cell>
          <cell r="BG108">
            <v>0</v>
          </cell>
          <cell r="BH108">
            <v>-20.9402218</v>
          </cell>
          <cell r="BI108">
            <v>-2.6973804600000015</v>
          </cell>
          <cell r="BJ108">
            <v>0</v>
          </cell>
          <cell r="BK108">
            <v>0</v>
          </cell>
          <cell r="BL108">
            <v>-0.48093312999999999</v>
          </cell>
          <cell r="BM108">
            <v>-0.48093312999999999</v>
          </cell>
          <cell r="BN108">
            <v>0</v>
          </cell>
          <cell r="BO108">
            <v>0</v>
          </cell>
          <cell r="BP108">
            <v>-0.89082858999999992</v>
          </cell>
          <cell r="BQ108">
            <v>-0.40989545999999993</v>
          </cell>
          <cell r="BR108">
            <v>0</v>
          </cell>
          <cell r="BS108">
            <v>0</v>
          </cell>
          <cell r="BT108">
            <v>-1.25604559</v>
          </cell>
          <cell r="BU108">
            <v>-0.36521700000000012</v>
          </cell>
          <cell r="BV108">
            <v>0</v>
          </cell>
          <cell r="BW108">
            <v>0</v>
          </cell>
          <cell r="BX108">
            <v>-2.7342778399999998</v>
          </cell>
          <cell r="BY108">
            <v>-1.4782322499999998</v>
          </cell>
          <cell r="BZ108">
            <v>0</v>
          </cell>
          <cell r="CA108">
            <v>0</v>
          </cell>
          <cell r="CB108">
            <v>-3.2260261400000001</v>
          </cell>
          <cell r="CC108">
            <v>-0.49174830000000025</v>
          </cell>
          <cell r="CD108">
            <v>0</v>
          </cell>
          <cell r="CE108">
            <v>0</v>
          </cell>
          <cell r="CF108">
            <v>-4.1081987599999996</v>
          </cell>
          <cell r="CG108">
            <v>-0.88217261999999952</v>
          </cell>
          <cell r="CH108">
            <v>0</v>
          </cell>
          <cell r="CI108">
            <v>0</v>
          </cell>
          <cell r="CJ108">
            <v>-5.4071093499999998</v>
          </cell>
          <cell r="CK108">
            <v>-1.2989105900000002</v>
          </cell>
          <cell r="CL108">
            <v>0</v>
          </cell>
          <cell r="CM108">
            <v>0</v>
          </cell>
          <cell r="CN108">
            <v>-5.4337863699999991</v>
          </cell>
          <cell r="CO108">
            <v>-2.6677019999999274E-2</v>
          </cell>
          <cell r="CP108">
            <v>0</v>
          </cell>
          <cell r="CQ108">
            <v>0</v>
          </cell>
          <cell r="CR108">
            <v>-5.8157487499999991</v>
          </cell>
          <cell r="CS108">
            <v>-0.38196238000000005</v>
          </cell>
          <cell r="CT108">
            <v>0</v>
          </cell>
          <cell r="CU108">
            <v>0</v>
          </cell>
          <cell r="CV108">
            <v>-6.6948740999999989</v>
          </cell>
          <cell r="CW108">
            <v>-0.87912534999999981</v>
          </cell>
          <cell r="CX108">
            <v>0</v>
          </cell>
          <cell r="CY108">
            <v>0</v>
          </cell>
          <cell r="CZ108">
            <v>-7.2917298999999982</v>
          </cell>
          <cell r="DA108">
            <v>-0.59685579999999927</v>
          </cell>
          <cell r="DB108">
            <v>0</v>
          </cell>
          <cell r="DC108">
            <v>0</v>
          </cell>
          <cell r="DD108">
            <v>0</v>
          </cell>
          <cell r="DE108">
            <v>7.2917298999999982</v>
          </cell>
          <cell r="DF108">
            <v>0</v>
          </cell>
          <cell r="DG108">
            <v>0</v>
          </cell>
        </row>
        <row r="109">
          <cell r="B109">
            <v>109</v>
          </cell>
          <cell r="C109" t="str">
            <v>Varição cambial passiva</v>
          </cell>
          <cell r="D109">
            <v>1786</v>
          </cell>
          <cell r="E109">
            <v>1787</v>
          </cell>
          <cell r="G109">
            <v>1786</v>
          </cell>
          <cell r="H109">
            <v>1787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-1.5006385500000001</v>
          </cell>
          <cell r="Q109">
            <v>-1.5006385500000001</v>
          </cell>
          <cell r="R109">
            <v>0</v>
          </cell>
          <cell r="S109">
            <v>0</v>
          </cell>
          <cell r="T109">
            <v>-1.8492763999999999</v>
          </cell>
          <cell r="U109">
            <v>-0.3486378499999998</v>
          </cell>
          <cell r="V109">
            <v>0</v>
          </cell>
          <cell r="W109">
            <v>0</v>
          </cell>
          <cell r="X109">
            <v>-4.8193843599999999</v>
          </cell>
          <cell r="Y109">
            <v>-2.97010796</v>
          </cell>
          <cell r="Z109">
            <v>0</v>
          </cell>
          <cell r="AA109">
            <v>0</v>
          </cell>
          <cell r="AB109">
            <v>-3.9655538999999997</v>
          </cell>
          <cell r="AC109">
            <v>0.85383046000000018</v>
          </cell>
          <cell r="AD109">
            <v>0</v>
          </cell>
          <cell r="AE109">
            <v>0</v>
          </cell>
          <cell r="AF109">
            <v>-4.1831411899999997</v>
          </cell>
          <cell r="AG109">
            <v>-0.21758728999999999</v>
          </cell>
          <cell r="AH109">
            <v>0</v>
          </cell>
          <cell r="AI109">
            <v>0</v>
          </cell>
          <cell r="AJ109">
            <v>-4.5078956699999999</v>
          </cell>
          <cell r="AK109">
            <v>-0.32475448000000018</v>
          </cell>
          <cell r="AL109">
            <v>0</v>
          </cell>
          <cell r="AM109">
            <v>0</v>
          </cell>
          <cell r="AN109">
            <v>-4.8075239600000002</v>
          </cell>
          <cell r="AO109">
            <v>-0.29962829000000024</v>
          </cell>
          <cell r="AP109">
            <v>0</v>
          </cell>
          <cell r="AQ109">
            <v>0</v>
          </cell>
          <cell r="AR109">
            <v>-6.3943557999999996</v>
          </cell>
          <cell r="AS109">
            <v>-1.5868318399999994</v>
          </cell>
          <cell r="AT109">
            <v>0</v>
          </cell>
          <cell r="AU109">
            <v>0</v>
          </cell>
          <cell r="AV109">
            <v>-6.6891615800000004</v>
          </cell>
          <cell r="AW109">
            <v>-0.29480578000000079</v>
          </cell>
          <cell r="AX109">
            <v>0</v>
          </cell>
          <cell r="AY109">
            <v>0</v>
          </cell>
          <cell r="AZ109">
            <v>-5.8562141099999998</v>
          </cell>
          <cell r="BA109">
            <v>0.83294747000000058</v>
          </cell>
          <cell r="BB109">
            <v>0</v>
          </cell>
          <cell r="BC109">
            <v>0</v>
          </cell>
          <cell r="BD109">
            <v>-6.6137469299999996</v>
          </cell>
          <cell r="BE109">
            <v>-0.75753281999999977</v>
          </cell>
          <cell r="BF109">
            <v>0</v>
          </cell>
          <cell r="BG109">
            <v>0</v>
          </cell>
          <cell r="BH109">
            <v>-13.439021009999998</v>
          </cell>
          <cell r="BI109">
            <v>-6.825274079999998</v>
          </cell>
          <cell r="BJ109">
            <v>0</v>
          </cell>
          <cell r="BK109">
            <v>0</v>
          </cell>
          <cell r="BL109">
            <v>8.1505599800000006</v>
          </cell>
          <cell r="BM109">
            <v>8.1505599800000006</v>
          </cell>
          <cell r="BN109">
            <v>7.4779745100000001</v>
          </cell>
          <cell r="BO109">
            <v>7.4779745100000001</v>
          </cell>
          <cell r="BP109">
            <v>8.8550806800000021</v>
          </cell>
          <cell r="BQ109">
            <v>0.70452070000000155</v>
          </cell>
          <cell r="BR109">
            <v>12.11878106</v>
          </cell>
          <cell r="BS109">
            <v>4.6408065499999998</v>
          </cell>
          <cell r="BT109">
            <v>-4.6100620000000002E-2</v>
          </cell>
          <cell r="BU109">
            <v>-8.9011813000000028</v>
          </cell>
          <cell r="BV109">
            <v>8.361018399999999</v>
          </cell>
          <cell r="BW109">
            <v>-3.75776266</v>
          </cell>
          <cell r="BX109">
            <v>-0.16911723000000001</v>
          </cell>
          <cell r="BY109">
            <v>-0.12301661</v>
          </cell>
          <cell r="BZ109">
            <v>6.779376169999999</v>
          </cell>
          <cell r="CA109">
            <v>-1.5816422299999999</v>
          </cell>
          <cell r="CB109">
            <v>-30.911234480000001</v>
          </cell>
          <cell r="CC109">
            <v>-30.74211725</v>
          </cell>
          <cell r="CD109">
            <v>5.3725770699999984</v>
          </cell>
          <cell r="CE109">
            <v>-1.4067991000000002</v>
          </cell>
          <cell r="CF109">
            <v>-31.558381430000001</v>
          </cell>
          <cell r="CG109">
            <v>-0.64714694999999978</v>
          </cell>
          <cell r="CH109">
            <v>4.0558154999999978</v>
          </cell>
          <cell r="CI109">
            <v>-1.3167615700000002</v>
          </cell>
          <cell r="CJ109">
            <v>-32.44351194</v>
          </cell>
          <cell r="CK109">
            <v>-0.88513050999999976</v>
          </cell>
          <cell r="CL109">
            <v>2.7236564599999977</v>
          </cell>
          <cell r="CM109">
            <v>-1.3321590400000001</v>
          </cell>
          <cell r="CN109">
            <v>-32.643221570000001</v>
          </cell>
          <cell r="CO109">
            <v>-0.19970963000000097</v>
          </cell>
          <cell r="CP109">
            <v>-1.6577340000002216E-2</v>
          </cell>
          <cell r="CQ109">
            <v>-2.7402337999999999</v>
          </cell>
          <cell r="CR109">
            <v>-38.807732109999996</v>
          </cell>
          <cell r="CS109">
            <v>-6.1645105399999949</v>
          </cell>
          <cell r="CT109">
            <v>-2.9885459300000021</v>
          </cell>
          <cell r="CU109">
            <v>-2.9719685899999999</v>
          </cell>
          <cell r="CV109">
            <v>-39.646873060000004</v>
          </cell>
          <cell r="CW109">
            <v>-0.83914095000000799</v>
          </cell>
          <cell r="CX109">
            <v>-5.122232600000002</v>
          </cell>
          <cell r="CY109">
            <v>-2.1336866699999999</v>
          </cell>
          <cell r="CZ109">
            <v>-45.087231029999998</v>
          </cell>
          <cell r="DA109">
            <v>-5.4403579699999938</v>
          </cell>
          <cell r="DB109">
            <v>-8.8650201700000011</v>
          </cell>
          <cell r="DC109">
            <v>-3.74278757</v>
          </cell>
          <cell r="DD109">
            <v>0</v>
          </cell>
          <cell r="DE109">
            <v>45.087231029999998</v>
          </cell>
          <cell r="DF109">
            <v>-12.466846710000002</v>
          </cell>
          <cell r="DG109">
            <v>-3.6018265400000002</v>
          </cell>
        </row>
        <row r="110">
          <cell r="B110">
            <v>110</v>
          </cell>
          <cell r="C110" t="str">
            <v>Perdas s/ aplicações</v>
          </cell>
          <cell r="D110">
            <v>1791</v>
          </cell>
          <cell r="E110">
            <v>1792</v>
          </cell>
          <cell r="G110">
            <v>1791</v>
          </cell>
          <cell r="H110">
            <v>1792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-1.5037895800000001</v>
          </cell>
          <cell r="Q110">
            <v>-1.5037895800000001</v>
          </cell>
          <cell r="R110">
            <v>0</v>
          </cell>
          <cell r="S110">
            <v>0</v>
          </cell>
          <cell r="T110">
            <v>-3.8793343300000003</v>
          </cell>
          <cell r="U110">
            <v>-2.3755447500000004</v>
          </cell>
          <cell r="V110">
            <v>0</v>
          </cell>
          <cell r="W110">
            <v>0</v>
          </cell>
          <cell r="X110">
            <v>-4.2558297400000002</v>
          </cell>
          <cell r="Y110">
            <v>-0.37649540999999997</v>
          </cell>
          <cell r="Z110">
            <v>0</v>
          </cell>
          <cell r="AA110">
            <v>0</v>
          </cell>
          <cell r="AB110">
            <v>-7.6967673799999998</v>
          </cell>
          <cell r="AC110">
            <v>-3.4409376399999996</v>
          </cell>
          <cell r="AD110">
            <v>0</v>
          </cell>
          <cell r="AE110">
            <v>0</v>
          </cell>
          <cell r="AF110">
            <v>-11.038869009999999</v>
          </cell>
          <cell r="AG110">
            <v>-3.3421016299999993</v>
          </cell>
          <cell r="AH110">
            <v>0</v>
          </cell>
          <cell r="AI110">
            <v>0</v>
          </cell>
          <cell r="AJ110">
            <v>-13.0692159</v>
          </cell>
          <cell r="AK110">
            <v>-2.0303468900000006</v>
          </cell>
          <cell r="AL110">
            <v>0</v>
          </cell>
          <cell r="AM110">
            <v>0</v>
          </cell>
          <cell r="AN110">
            <v>-13.483250699999999</v>
          </cell>
          <cell r="AO110">
            <v>-0.41403479999999959</v>
          </cell>
          <cell r="AP110">
            <v>0</v>
          </cell>
          <cell r="AQ110">
            <v>0</v>
          </cell>
          <cell r="AR110">
            <v>-17.718215420000003</v>
          </cell>
          <cell r="AS110">
            <v>-4.2349647200000042</v>
          </cell>
          <cell r="AT110">
            <v>0</v>
          </cell>
          <cell r="AU110">
            <v>0</v>
          </cell>
          <cell r="AV110">
            <v>-28.687040870000001</v>
          </cell>
          <cell r="AW110">
            <v>-10.968825449999997</v>
          </cell>
          <cell r="AX110">
            <v>0</v>
          </cell>
          <cell r="AY110">
            <v>0</v>
          </cell>
          <cell r="AZ110">
            <v>-29.557659140000002</v>
          </cell>
          <cell r="BA110">
            <v>-0.87061827000000136</v>
          </cell>
          <cell r="BB110">
            <v>0</v>
          </cell>
          <cell r="BC110">
            <v>0</v>
          </cell>
          <cell r="BD110">
            <v>-34.881210600000003</v>
          </cell>
          <cell r="BE110">
            <v>-5.3235514600000009</v>
          </cell>
          <cell r="BF110">
            <v>0</v>
          </cell>
          <cell r="BG110">
            <v>0</v>
          </cell>
          <cell r="BH110">
            <v>-35.284006189999999</v>
          </cell>
          <cell r="BI110">
            <v>-0.40279558999999665</v>
          </cell>
          <cell r="BJ110">
            <v>0</v>
          </cell>
          <cell r="BK110">
            <v>0</v>
          </cell>
          <cell r="BL110">
            <v>-3.6025747999999997</v>
          </cell>
          <cell r="BM110">
            <v>-3.6025747999999997</v>
          </cell>
          <cell r="BN110">
            <v>-1.62083409</v>
          </cell>
          <cell r="BO110">
            <v>-1.62083409</v>
          </cell>
          <cell r="BP110">
            <v>-6.0395521100000007</v>
          </cell>
          <cell r="BQ110">
            <v>-2.436977310000001</v>
          </cell>
          <cell r="BR110">
            <v>-2.1741943299999997</v>
          </cell>
          <cell r="BS110">
            <v>-0.55336023999999995</v>
          </cell>
          <cell r="BT110">
            <v>-6.46103425</v>
          </cell>
          <cell r="BU110">
            <v>-0.42148213999999928</v>
          </cell>
          <cell r="BV110">
            <v>-2.1741943299999997</v>
          </cell>
          <cell r="BW110">
            <v>0</v>
          </cell>
          <cell r="BX110">
            <v>-7.8387239000000006</v>
          </cell>
          <cell r="BY110">
            <v>-1.3776896500000007</v>
          </cell>
          <cell r="BZ110">
            <v>-2.2289952599999996</v>
          </cell>
          <cell r="CA110">
            <v>-5.4800929999999998E-2</v>
          </cell>
          <cell r="CB110">
            <v>-7.4159355500000004</v>
          </cell>
          <cell r="CC110">
            <v>0.42278835000000026</v>
          </cell>
          <cell r="CD110">
            <v>-3.0707208899999996</v>
          </cell>
          <cell r="CE110">
            <v>-0.84172562999999989</v>
          </cell>
          <cell r="CF110">
            <v>-10.1638106</v>
          </cell>
          <cell r="CG110">
            <v>-2.7478750499999993</v>
          </cell>
          <cell r="CH110">
            <v>-4.4643593699999995</v>
          </cell>
          <cell r="CI110">
            <v>-1.3936384799999999</v>
          </cell>
          <cell r="CJ110">
            <v>-9.8307896600000007</v>
          </cell>
          <cell r="CK110">
            <v>0.33302093999999904</v>
          </cell>
          <cell r="CL110">
            <v>-4.6921946199999995</v>
          </cell>
          <cell r="CM110">
            <v>-0.22783524999999999</v>
          </cell>
          <cell r="CN110">
            <v>-11.194065199999999</v>
          </cell>
          <cell r="CO110">
            <v>-1.3632755399999983</v>
          </cell>
          <cell r="CP110">
            <v>-4.8571471899999992</v>
          </cell>
          <cell r="CQ110">
            <v>-0.16495257000000002</v>
          </cell>
          <cell r="CR110">
            <v>-12.02296291</v>
          </cell>
          <cell r="CS110">
            <v>-0.82889771000000145</v>
          </cell>
          <cell r="CT110">
            <v>-4.9565731299999989</v>
          </cell>
          <cell r="CU110">
            <v>-9.9425940000000004E-2</v>
          </cell>
          <cell r="CV110">
            <v>-12.512395339999999</v>
          </cell>
          <cell r="CW110">
            <v>-0.48943242999999903</v>
          </cell>
          <cell r="CX110">
            <v>-5.0703974399999989</v>
          </cell>
          <cell r="CY110">
            <v>-0.11382431</v>
          </cell>
          <cell r="CZ110">
            <v>-12.668238959999998</v>
          </cell>
          <cell r="DA110">
            <v>-0.15584361999999885</v>
          </cell>
          <cell r="DB110">
            <v>-5.1507314599999994</v>
          </cell>
          <cell r="DC110">
            <v>-8.0334020000000006E-2</v>
          </cell>
          <cell r="DD110">
            <v>0</v>
          </cell>
          <cell r="DE110">
            <v>12.668238959999998</v>
          </cell>
          <cell r="DF110">
            <v>-5.2274201699999994</v>
          </cell>
          <cell r="DG110">
            <v>-7.6688709999999993E-2</v>
          </cell>
        </row>
        <row r="111">
          <cell r="B111">
            <v>111</v>
          </cell>
          <cell r="C111" t="str">
            <v>CPMF</v>
          </cell>
          <cell r="D111">
            <v>1799</v>
          </cell>
          <cell r="G111">
            <v>1799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-0.65495868000000002</v>
          </cell>
          <cell r="Q111">
            <v>-0.65495868000000002</v>
          </cell>
          <cell r="R111">
            <v>0</v>
          </cell>
          <cell r="S111">
            <v>0</v>
          </cell>
          <cell r="T111">
            <v>-1.5416296200000001</v>
          </cell>
          <cell r="U111">
            <v>-0.88667094000000013</v>
          </cell>
          <cell r="V111">
            <v>0</v>
          </cell>
          <cell r="W111">
            <v>0</v>
          </cell>
          <cell r="X111">
            <v>-1.9688953999999999</v>
          </cell>
          <cell r="Y111">
            <v>-0.42726577999999971</v>
          </cell>
          <cell r="Z111">
            <v>0</v>
          </cell>
          <cell r="AA111">
            <v>0</v>
          </cell>
          <cell r="AB111">
            <v>-1.9379464099999999</v>
          </cell>
          <cell r="AC111">
            <v>3.0948989999999954E-2</v>
          </cell>
          <cell r="AD111">
            <v>0</v>
          </cell>
          <cell r="AE111">
            <v>0</v>
          </cell>
          <cell r="AF111">
            <v>-2.2554077700000001</v>
          </cell>
          <cell r="AG111">
            <v>-0.31746136000000025</v>
          </cell>
          <cell r="AH111">
            <v>0</v>
          </cell>
          <cell r="AI111">
            <v>0</v>
          </cell>
          <cell r="AJ111">
            <v>-2.6503169999999998</v>
          </cell>
          <cell r="AK111">
            <v>-0.39490922999999967</v>
          </cell>
          <cell r="AL111">
            <v>0</v>
          </cell>
          <cell r="AM111">
            <v>0</v>
          </cell>
          <cell r="AN111">
            <v>-3.0966824500000003</v>
          </cell>
          <cell r="AO111">
            <v>-0.4463654500000005</v>
          </cell>
          <cell r="AP111">
            <v>0</v>
          </cell>
          <cell r="AQ111">
            <v>0</v>
          </cell>
          <cell r="AR111">
            <v>-3.47721619</v>
          </cell>
          <cell r="AS111">
            <v>-0.38053373999999973</v>
          </cell>
          <cell r="AT111">
            <v>0</v>
          </cell>
          <cell r="AU111">
            <v>0</v>
          </cell>
          <cell r="AV111">
            <v>-4.0700835099999999</v>
          </cell>
          <cell r="AW111">
            <v>-0.59286731999999986</v>
          </cell>
          <cell r="AX111">
            <v>0</v>
          </cell>
          <cell r="AY111">
            <v>0</v>
          </cell>
          <cell r="AZ111">
            <v>-4.7167293600000004</v>
          </cell>
          <cell r="BA111">
            <v>-0.64664585000000052</v>
          </cell>
          <cell r="BB111">
            <v>0</v>
          </cell>
          <cell r="BC111">
            <v>0</v>
          </cell>
          <cell r="BD111">
            <v>-5.3940841300000004</v>
          </cell>
          <cell r="BE111">
            <v>-0.67735476999999999</v>
          </cell>
          <cell r="BF111">
            <v>0</v>
          </cell>
          <cell r="BG111">
            <v>0</v>
          </cell>
          <cell r="BH111">
            <v>-6.059147180000001</v>
          </cell>
          <cell r="BI111">
            <v>-0.66506305000000054</v>
          </cell>
          <cell r="BJ111">
            <v>0</v>
          </cell>
          <cell r="BK111">
            <v>0</v>
          </cell>
          <cell r="BL111">
            <v>-0.399754</v>
          </cell>
          <cell r="BM111">
            <v>-0.399754</v>
          </cell>
          <cell r="BN111">
            <v>-0.44348515999999999</v>
          </cell>
          <cell r="BO111">
            <v>-0.44348515999999999</v>
          </cell>
          <cell r="BP111">
            <v>-0.83149680000000004</v>
          </cell>
          <cell r="BQ111">
            <v>-0.43174280000000004</v>
          </cell>
          <cell r="BR111">
            <v>-0.85321550000000002</v>
          </cell>
          <cell r="BS111">
            <v>-0.40973034000000003</v>
          </cell>
          <cell r="BT111">
            <v>-1.1829714199999999</v>
          </cell>
          <cell r="BU111">
            <v>-0.35147461999999985</v>
          </cell>
          <cell r="BV111">
            <v>-1.25975773</v>
          </cell>
          <cell r="BW111">
            <v>-0.40654223</v>
          </cell>
          <cell r="BX111">
            <v>-1.53269458</v>
          </cell>
          <cell r="BY111">
            <v>-0.34972316000000014</v>
          </cell>
          <cell r="BZ111">
            <v>-1.49272826</v>
          </cell>
          <cell r="CA111">
            <v>-0.23297053000000001</v>
          </cell>
          <cell r="CB111">
            <v>-1.8954655</v>
          </cell>
          <cell r="CC111">
            <v>-0.36277092</v>
          </cell>
          <cell r="CD111">
            <v>-1.72018191</v>
          </cell>
          <cell r="CE111">
            <v>-0.22745365000000001</v>
          </cell>
          <cell r="CF111">
            <v>-2.318899</v>
          </cell>
          <cell r="CG111">
            <v>-0.42343350000000002</v>
          </cell>
          <cell r="CH111">
            <v>-2.00712161</v>
          </cell>
          <cell r="CI111">
            <v>-0.28693970000000002</v>
          </cell>
          <cell r="CJ111">
            <v>-2.70792396</v>
          </cell>
          <cell r="CK111">
            <v>-0.38902495999999998</v>
          </cell>
          <cell r="CL111">
            <v>-2.38725649</v>
          </cell>
          <cell r="CM111">
            <v>-0.38013488000000001</v>
          </cell>
          <cell r="CN111">
            <v>-3.1509350699999996</v>
          </cell>
          <cell r="CO111">
            <v>-0.4430111099999996</v>
          </cell>
          <cell r="CP111">
            <v>-3.02273624</v>
          </cell>
          <cell r="CQ111">
            <v>-0.63547975000000001</v>
          </cell>
          <cell r="CR111">
            <v>-3.6448948799999998</v>
          </cell>
          <cell r="CS111">
            <v>-0.49395981000000022</v>
          </cell>
          <cell r="CT111">
            <v>-3.9812219600000001</v>
          </cell>
          <cell r="CU111">
            <v>-0.95848571999999999</v>
          </cell>
          <cell r="CV111">
            <v>-4.5752628499999997</v>
          </cell>
          <cell r="CW111">
            <v>-0.93036796999999982</v>
          </cell>
          <cell r="CX111">
            <v>-5.0829181700000001</v>
          </cell>
          <cell r="CY111">
            <v>-1.1016962100000001</v>
          </cell>
          <cell r="CZ111">
            <v>-5.2801490599999994</v>
          </cell>
          <cell r="DA111">
            <v>-0.70488620999999974</v>
          </cell>
          <cell r="DB111">
            <v>-6.0305793899999998</v>
          </cell>
          <cell r="DC111">
            <v>-0.94766121999999997</v>
          </cell>
          <cell r="DD111">
            <v>0</v>
          </cell>
          <cell r="DE111">
            <v>5.2801490599999994</v>
          </cell>
          <cell r="DF111">
            <v>-6.5850909</v>
          </cell>
          <cell r="DG111">
            <v>-0.55451150999999999</v>
          </cell>
        </row>
        <row r="112">
          <cell r="B112">
            <v>112</v>
          </cell>
          <cell r="C112" t="str">
            <v>Outros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-0.3377524799999998</v>
          </cell>
          <cell r="Q112">
            <v>-0.3377524799999998</v>
          </cell>
          <cell r="R112">
            <v>0</v>
          </cell>
          <cell r="S112">
            <v>0</v>
          </cell>
          <cell r="T112">
            <v>-0.84898719999999805</v>
          </cell>
          <cell r="U112">
            <v>-0.51123471999999914</v>
          </cell>
          <cell r="V112">
            <v>0</v>
          </cell>
          <cell r="W112">
            <v>0</v>
          </cell>
          <cell r="X112">
            <v>-2.3299106000000034</v>
          </cell>
          <cell r="Y112">
            <v>-1.4809234000000027</v>
          </cell>
          <cell r="Z112">
            <v>0</v>
          </cell>
          <cell r="AA112">
            <v>0</v>
          </cell>
          <cell r="AB112">
            <v>-3.8007303499999985</v>
          </cell>
          <cell r="AC112">
            <v>-1.4708197499999951</v>
          </cell>
          <cell r="AD112">
            <v>0</v>
          </cell>
          <cell r="AE112">
            <v>0</v>
          </cell>
          <cell r="AF112">
            <v>-4.8356007900000044</v>
          </cell>
          <cell r="AG112">
            <v>-1.0348704400000095</v>
          </cell>
          <cell r="AH112">
            <v>0</v>
          </cell>
          <cell r="AI112">
            <v>0</v>
          </cell>
          <cell r="AJ112">
            <v>-5.7427734199999989</v>
          </cell>
          <cell r="AK112">
            <v>-0.9071726299999936</v>
          </cell>
          <cell r="AL112">
            <v>0</v>
          </cell>
          <cell r="AM112">
            <v>0</v>
          </cell>
          <cell r="AN112">
            <v>-6.4232161799999972</v>
          </cell>
          <cell r="AO112">
            <v>-0.68044276000000314</v>
          </cell>
          <cell r="AP112">
            <v>0</v>
          </cell>
          <cell r="AQ112">
            <v>0</v>
          </cell>
          <cell r="AR112">
            <v>-8.1968994499999894</v>
          </cell>
          <cell r="AS112">
            <v>-1.7736832699999834</v>
          </cell>
          <cell r="AT112">
            <v>0</v>
          </cell>
          <cell r="AU112">
            <v>0</v>
          </cell>
          <cell r="AV112">
            <v>-9.0508044299999995</v>
          </cell>
          <cell r="AW112">
            <v>-0.85390498000001358</v>
          </cell>
          <cell r="AX112">
            <v>0</v>
          </cell>
          <cell r="AY112">
            <v>0</v>
          </cell>
          <cell r="AZ112">
            <v>-9.8863820000000047</v>
          </cell>
          <cell r="BA112">
            <v>-0.83557757000000255</v>
          </cell>
          <cell r="BB112">
            <v>0</v>
          </cell>
          <cell r="BC112">
            <v>0</v>
          </cell>
          <cell r="BD112">
            <v>-10.453738980000026</v>
          </cell>
          <cell r="BE112">
            <v>-0.56735698000000667</v>
          </cell>
          <cell r="BF112">
            <v>0</v>
          </cell>
          <cell r="BG112">
            <v>0</v>
          </cell>
          <cell r="BH112">
            <v>-11.846399800000015</v>
          </cell>
          <cell r="BI112">
            <v>-1.3926608199999997</v>
          </cell>
          <cell r="BJ112">
            <v>0</v>
          </cell>
          <cell r="BK112">
            <v>0</v>
          </cell>
          <cell r="BL112">
            <v>-0.35925495000000041</v>
          </cell>
          <cell r="BM112">
            <v>-0.35925495000000041</v>
          </cell>
          <cell r="BN112">
            <v>-0.37275955000000138</v>
          </cell>
          <cell r="BO112">
            <v>-0.37275955000000138</v>
          </cell>
          <cell r="BP112">
            <v>-0.69601150000000112</v>
          </cell>
          <cell r="BQ112">
            <v>-0.33675655000000093</v>
          </cell>
          <cell r="BR112">
            <v>-0.56536656000000018</v>
          </cell>
          <cell r="BS112">
            <v>-0.19260700999999969</v>
          </cell>
          <cell r="BT112">
            <v>-1.4502748000000025</v>
          </cell>
          <cell r="BU112">
            <v>-0.75426330000000164</v>
          </cell>
          <cell r="BV112">
            <v>-0.85368568000000122</v>
          </cell>
          <cell r="BW112">
            <v>-0.28831911999999971</v>
          </cell>
          <cell r="BX112">
            <v>-1.9816430500000006</v>
          </cell>
          <cell r="BY112">
            <v>-0.53136824999999988</v>
          </cell>
          <cell r="BZ112">
            <v>-0.93983024000000159</v>
          </cell>
          <cell r="CA112">
            <v>-8.6144560000000148E-2</v>
          </cell>
          <cell r="CB112">
            <v>-2.5894048099999978</v>
          </cell>
          <cell r="CC112">
            <v>-0.60776175999998827</v>
          </cell>
          <cell r="CD112">
            <v>-1.0749158800000007</v>
          </cell>
          <cell r="CE112">
            <v>-0.13508563999999934</v>
          </cell>
          <cell r="CF112">
            <v>-3.4328316300000026</v>
          </cell>
          <cell r="CG112">
            <v>-0.84342682000000746</v>
          </cell>
          <cell r="CH112">
            <v>-1.2985370899999999</v>
          </cell>
          <cell r="CI112">
            <v>-0.22362121000000013</v>
          </cell>
          <cell r="CJ112">
            <v>-4.0124865199999959</v>
          </cell>
          <cell r="CK112">
            <v>-0.57965488999999204</v>
          </cell>
          <cell r="CL112">
            <v>-1.6654503499999986</v>
          </cell>
          <cell r="CM112">
            <v>-0.36691326000000002</v>
          </cell>
          <cell r="CN112">
            <v>-5.1414341300000075</v>
          </cell>
          <cell r="CO112">
            <v>-1.1289476100000142</v>
          </cell>
          <cell r="CP112">
            <v>-2.2312468800000005</v>
          </cell>
          <cell r="CQ112">
            <v>-0.56579653000000185</v>
          </cell>
          <cell r="CR112">
            <v>-5.7751223100000146</v>
          </cell>
          <cell r="CS112">
            <v>-0.63368818000000005</v>
          </cell>
          <cell r="CT112">
            <v>-3.0197482800000053</v>
          </cell>
          <cell r="CU112">
            <v>-0.78850140000000124</v>
          </cell>
          <cell r="CV112">
            <v>-6.7611343900000094</v>
          </cell>
          <cell r="CW112">
            <v>-0.98601207999999829</v>
          </cell>
          <cell r="CX112">
            <v>-3.7395224400000053</v>
          </cell>
          <cell r="CY112">
            <v>-0.71977416000000005</v>
          </cell>
          <cell r="CZ112">
            <v>-6.3114555800000147</v>
          </cell>
          <cell r="DA112">
            <v>0.44967880999998844</v>
          </cell>
          <cell r="DB112">
            <v>-4.2213375900000081</v>
          </cell>
          <cell r="DC112">
            <v>-0.48181515000000186</v>
          </cell>
          <cell r="DD112">
            <v>0</v>
          </cell>
          <cell r="DE112">
            <v>6.3114555800000147</v>
          </cell>
          <cell r="DF112">
            <v>-4.5027438200000134</v>
          </cell>
          <cell r="DG112">
            <v>-0.28140622999999909</v>
          </cell>
        </row>
        <row r="113">
          <cell r="B113">
            <v>113</v>
          </cell>
          <cell r="C113" t="str">
            <v>Receitas Financeiras</v>
          </cell>
          <cell r="D113">
            <v>1811</v>
          </cell>
          <cell r="G113">
            <v>1811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2.6951118700000003</v>
          </cell>
          <cell r="Q113">
            <v>2.6951118700000003</v>
          </cell>
          <cell r="R113">
            <v>0</v>
          </cell>
          <cell r="S113">
            <v>0</v>
          </cell>
          <cell r="T113">
            <v>7.8109119600000012</v>
          </cell>
          <cell r="U113">
            <v>5.1158000900000005</v>
          </cell>
          <cell r="V113">
            <v>0</v>
          </cell>
          <cell r="W113">
            <v>0</v>
          </cell>
          <cell r="X113">
            <v>7.0795724400000006</v>
          </cell>
          <cell r="Y113">
            <v>-0.73133952000000058</v>
          </cell>
          <cell r="Z113">
            <v>0</v>
          </cell>
          <cell r="AA113">
            <v>0</v>
          </cell>
          <cell r="AB113">
            <v>21.952175030000003</v>
          </cell>
          <cell r="AC113">
            <v>14.872602590000003</v>
          </cell>
          <cell r="AD113">
            <v>0</v>
          </cell>
          <cell r="AE113">
            <v>0</v>
          </cell>
          <cell r="AF113">
            <v>36.974327580000001</v>
          </cell>
          <cell r="AG113">
            <v>15.022152549999998</v>
          </cell>
          <cell r="AH113">
            <v>0</v>
          </cell>
          <cell r="AI113">
            <v>0</v>
          </cell>
          <cell r="AJ113">
            <v>50.233289929999998</v>
          </cell>
          <cell r="AK113">
            <v>13.258962349999997</v>
          </cell>
          <cell r="AL113">
            <v>0</v>
          </cell>
          <cell r="AM113">
            <v>0</v>
          </cell>
          <cell r="AN113">
            <v>48.11606647</v>
          </cell>
          <cell r="AO113">
            <v>-2.1172234599999982</v>
          </cell>
          <cell r="AP113">
            <v>0</v>
          </cell>
          <cell r="AQ113">
            <v>0</v>
          </cell>
          <cell r="AR113">
            <v>54.406468310000008</v>
          </cell>
          <cell r="AS113">
            <v>6.2904018400000083</v>
          </cell>
          <cell r="AT113">
            <v>0</v>
          </cell>
          <cell r="AU113">
            <v>0</v>
          </cell>
          <cell r="AV113">
            <v>73.111359460000003</v>
          </cell>
          <cell r="AW113">
            <v>18.704891149999995</v>
          </cell>
          <cell r="AX113">
            <v>0</v>
          </cell>
          <cell r="AY113">
            <v>0</v>
          </cell>
          <cell r="AZ113">
            <v>70.662186960000028</v>
          </cell>
          <cell r="BA113">
            <v>-2.4491724999999747</v>
          </cell>
          <cell r="BB113">
            <v>0</v>
          </cell>
          <cell r="BC113">
            <v>0</v>
          </cell>
          <cell r="BD113">
            <v>78.354857020000011</v>
          </cell>
          <cell r="BE113">
            <v>7.6926700599999833</v>
          </cell>
          <cell r="BF113">
            <v>0</v>
          </cell>
          <cell r="BG113">
            <v>0</v>
          </cell>
          <cell r="BH113">
            <v>74.868254759999985</v>
          </cell>
          <cell r="BI113">
            <v>-3.4866022600000264</v>
          </cell>
          <cell r="BJ113">
            <v>0</v>
          </cell>
          <cell r="BK113">
            <v>0</v>
          </cell>
          <cell r="BL113">
            <v>10.07962126</v>
          </cell>
          <cell r="BM113">
            <v>10.07962126</v>
          </cell>
          <cell r="BN113">
            <v>0.33547768</v>
          </cell>
          <cell r="BO113">
            <v>0.33547768</v>
          </cell>
          <cell r="BP113">
            <v>21.41607832</v>
          </cell>
          <cell r="BQ113">
            <v>11.336457060000001</v>
          </cell>
          <cell r="BR113">
            <v>0.86122346999999999</v>
          </cell>
          <cell r="BS113">
            <v>0.52574578999999999</v>
          </cell>
          <cell r="BT113">
            <v>28.248676380000003</v>
          </cell>
          <cell r="BU113">
            <v>6.8325980600000022</v>
          </cell>
          <cell r="BV113">
            <v>2.5165786899999998</v>
          </cell>
          <cell r="BW113">
            <v>1.6553552199999999</v>
          </cell>
          <cell r="BX113">
            <v>39.679584950000006</v>
          </cell>
          <cell r="BY113">
            <v>11.430908570000003</v>
          </cell>
          <cell r="BZ113">
            <v>4.7318923999999996</v>
          </cell>
          <cell r="CA113">
            <v>2.2153137099999998</v>
          </cell>
          <cell r="CB113">
            <v>44.566376759999997</v>
          </cell>
          <cell r="CC113">
            <v>4.8867918099999912</v>
          </cell>
          <cell r="CD113">
            <v>5.94698379</v>
          </cell>
          <cell r="CE113">
            <v>1.2150913900000002</v>
          </cell>
          <cell r="CF113">
            <v>64.928437360000004</v>
          </cell>
          <cell r="CG113">
            <v>20.362060600000007</v>
          </cell>
          <cell r="CH113">
            <v>7.7997860399999999</v>
          </cell>
          <cell r="CI113">
            <v>1.8528022500000001</v>
          </cell>
          <cell r="CJ113">
            <v>65.863173029999999</v>
          </cell>
          <cell r="CK113">
            <v>0.93473566999999491</v>
          </cell>
          <cell r="CL113">
            <v>8.4079680799999998</v>
          </cell>
          <cell r="CM113">
            <v>0.60818203999999987</v>
          </cell>
          <cell r="CN113">
            <v>73.954784700000005</v>
          </cell>
          <cell r="CO113">
            <v>8.091611670000006</v>
          </cell>
          <cell r="CP113">
            <v>8.8644119400000001</v>
          </cell>
          <cell r="CQ113">
            <v>0.45644385999999998</v>
          </cell>
          <cell r="CR113">
            <v>77.087758840000021</v>
          </cell>
          <cell r="CS113">
            <v>3.132974140000016</v>
          </cell>
          <cell r="CT113">
            <v>8.9886038599999996</v>
          </cell>
          <cell r="CU113">
            <v>0.12419192</v>
          </cell>
          <cell r="CV113">
            <v>86.099629759999985</v>
          </cell>
          <cell r="CW113">
            <v>9.0118709199999643</v>
          </cell>
          <cell r="CX113">
            <v>9.0292707099999987</v>
          </cell>
          <cell r="CY113">
            <v>4.0666849999999997E-2</v>
          </cell>
          <cell r="CZ113">
            <v>90.238397129999996</v>
          </cell>
          <cell r="DA113">
            <v>4.1387673700000107</v>
          </cell>
          <cell r="DB113">
            <v>9.1108846099999994</v>
          </cell>
          <cell r="DC113">
            <v>8.1613899999999989E-2</v>
          </cell>
          <cell r="DD113">
            <v>0</v>
          </cell>
          <cell r="DE113">
            <v>-90.238397129999996</v>
          </cell>
          <cell r="DF113">
            <v>9.2716647699999992</v>
          </cell>
          <cell r="DG113">
            <v>0.16078016000000001</v>
          </cell>
        </row>
        <row r="114">
          <cell r="B114">
            <v>114</v>
          </cell>
          <cell r="C114" t="str">
            <v>Variação cambial ativa</v>
          </cell>
          <cell r="D114">
            <v>1804</v>
          </cell>
          <cell r="E114">
            <v>1805</v>
          </cell>
          <cell r="G114">
            <v>1804</v>
          </cell>
          <cell r="H114">
            <v>1805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1.4142813799999998</v>
          </cell>
          <cell r="Q114">
            <v>1.4142813799999998</v>
          </cell>
          <cell r="R114">
            <v>0</v>
          </cell>
          <cell r="S114">
            <v>0</v>
          </cell>
          <cell r="T114">
            <v>5.8057102200000008</v>
          </cell>
          <cell r="U114">
            <v>4.3914288400000014</v>
          </cell>
          <cell r="V114">
            <v>0</v>
          </cell>
          <cell r="W114">
            <v>0</v>
          </cell>
          <cell r="X114">
            <v>3.2172469599999998</v>
          </cell>
          <cell r="Y114">
            <v>-2.588463260000001</v>
          </cell>
          <cell r="Z114">
            <v>0</v>
          </cell>
          <cell r="AA114">
            <v>0</v>
          </cell>
          <cell r="AB114">
            <v>16.848469990000002</v>
          </cell>
          <cell r="AC114">
            <v>13.631223030000001</v>
          </cell>
          <cell r="AD114">
            <v>0</v>
          </cell>
          <cell r="AE114">
            <v>0</v>
          </cell>
          <cell r="AF114">
            <v>30.745614369999998</v>
          </cell>
          <cell r="AG114">
            <v>13.897144379999997</v>
          </cell>
          <cell r="AH114">
            <v>0</v>
          </cell>
          <cell r="AI114">
            <v>0</v>
          </cell>
          <cell r="AJ114">
            <v>36.604388710000002</v>
          </cell>
          <cell r="AK114">
            <v>5.8587743400000036</v>
          </cell>
          <cell r="AL114">
            <v>0</v>
          </cell>
          <cell r="AM114">
            <v>0</v>
          </cell>
          <cell r="AN114">
            <v>32.584286540000001</v>
          </cell>
          <cell r="AO114">
            <v>-4.0201021700000013</v>
          </cell>
          <cell r="AP114">
            <v>0</v>
          </cell>
          <cell r="AQ114">
            <v>0</v>
          </cell>
          <cell r="AR114">
            <v>36.098231379999994</v>
          </cell>
          <cell r="AS114">
            <v>3.5139448399999935</v>
          </cell>
          <cell r="AT114">
            <v>0</v>
          </cell>
          <cell r="AU114">
            <v>0</v>
          </cell>
          <cell r="AV114">
            <v>52.840410810000002</v>
          </cell>
          <cell r="AW114">
            <v>16.742179430000007</v>
          </cell>
          <cell r="AX114">
            <v>0</v>
          </cell>
          <cell r="AY114">
            <v>0</v>
          </cell>
          <cell r="AZ114">
            <v>48.463089760000003</v>
          </cell>
          <cell r="BA114">
            <v>-4.377321049999999</v>
          </cell>
          <cell r="BB114">
            <v>0</v>
          </cell>
          <cell r="BC114">
            <v>0</v>
          </cell>
          <cell r="BD114">
            <v>54.896258539999998</v>
          </cell>
          <cell r="BE114">
            <v>6.4331687799999955</v>
          </cell>
          <cell r="BF114">
            <v>0</v>
          </cell>
          <cell r="BG114">
            <v>0</v>
          </cell>
          <cell r="BH114">
            <v>46.429301189999997</v>
          </cell>
          <cell r="BI114">
            <v>-8.4669573500000013</v>
          </cell>
          <cell r="BJ114">
            <v>0</v>
          </cell>
          <cell r="BK114">
            <v>0</v>
          </cell>
          <cell r="BL114">
            <v>9.3086000700000007</v>
          </cell>
          <cell r="BM114">
            <v>9.3086000700000007</v>
          </cell>
          <cell r="BN114">
            <v>0</v>
          </cell>
          <cell r="BO114">
            <v>0</v>
          </cell>
          <cell r="BP114">
            <v>19.708525530000003</v>
          </cell>
          <cell r="BQ114">
            <v>10.399925460000002</v>
          </cell>
          <cell r="BR114">
            <v>0</v>
          </cell>
          <cell r="BS114">
            <v>0</v>
          </cell>
          <cell r="BT114">
            <v>24.991324600000002</v>
          </cell>
          <cell r="BU114">
            <v>5.2827990699999994</v>
          </cell>
          <cell r="BV114">
            <v>0</v>
          </cell>
          <cell r="BW114">
            <v>0</v>
          </cell>
          <cell r="BX114">
            <v>35.529208759999996</v>
          </cell>
          <cell r="BY114">
            <v>10.537884159999994</v>
          </cell>
          <cell r="BZ114">
            <v>0</v>
          </cell>
          <cell r="CA114">
            <v>0</v>
          </cell>
          <cell r="CB114">
            <v>37.915308359999997</v>
          </cell>
          <cell r="CC114">
            <v>2.3860996000000014</v>
          </cell>
          <cell r="CD114">
            <v>0</v>
          </cell>
          <cell r="CE114">
            <v>0</v>
          </cell>
          <cell r="CF114">
            <v>56.084590169999998</v>
          </cell>
          <cell r="CG114">
            <v>18.169281810000001</v>
          </cell>
          <cell r="CH114">
            <v>0</v>
          </cell>
          <cell r="CI114">
            <v>0</v>
          </cell>
          <cell r="CJ114">
            <v>56.535763000000003</v>
          </cell>
          <cell r="CK114">
            <v>0.45117283000000441</v>
          </cell>
          <cell r="CL114">
            <v>0</v>
          </cell>
          <cell r="CM114">
            <v>0</v>
          </cell>
          <cell r="CN114">
            <v>62.323476740000004</v>
          </cell>
          <cell r="CO114">
            <v>5.7877137400000009</v>
          </cell>
          <cell r="CP114">
            <v>0</v>
          </cell>
          <cell r="CQ114">
            <v>0</v>
          </cell>
          <cell r="CR114">
            <v>62.942172079999999</v>
          </cell>
          <cell r="CS114">
            <v>0.61869533999999504</v>
          </cell>
          <cell r="CT114">
            <v>0</v>
          </cell>
          <cell r="CU114">
            <v>0</v>
          </cell>
          <cell r="CV114">
            <v>69.518009390000003</v>
          </cell>
          <cell r="CW114">
            <v>6.5758373100000043</v>
          </cell>
          <cell r="CX114">
            <v>0</v>
          </cell>
          <cell r="CY114">
            <v>0</v>
          </cell>
          <cell r="CZ114">
            <v>70.491996459999996</v>
          </cell>
          <cell r="DA114">
            <v>0.97398706999999263</v>
          </cell>
          <cell r="DB114">
            <v>0</v>
          </cell>
          <cell r="DC114">
            <v>0</v>
          </cell>
          <cell r="DD114">
            <v>0</v>
          </cell>
          <cell r="DE114">
            <v>-70.491996459999996</v>
          </cell>
          <cell r="DF114">
            <v>0</v>
          </cell>
          <cell r="DG114">
            <v>0</v>
          </cell>
        </row>
        <row r="115">
          <cell r="B115">
            <v>115</v>
          </cell>
          <cell r="C115" t="str">
            <v>Rendas s/ aplicações financeiras</v>
          </cell>
          <cell r="D115">
            <v>1806</v>
          </cell>
          <cell r="G115">
            <v>1806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0.63957176000000004</v>
          </cell>
          <cell r="Q115">
            <v>0.63957176000000004</v>
          </cell>
          <cell r="R115">
            <v>0</v>
          </cell>
          <cell r="S115">
            <v>0</v>
          </cell>
          <cell r="T115">
            <v>1.0059373299999999</v>
          </cell>
          <cell r="U115">
            <v>0.36636556999999981</v>
          </cell>
          <cell r="V115">
            <v>0</v>
          </cell>
          <cell r="W115">
            <v>0</v>
          </cell>
          <cell r="X115">
            <v>2.22969287</v>
          </cell>
          <cell r="Y115">
            <v>1.2237555400000002</v>
          </cell>
          <cell r="Z115">
            <v>0</v>
          </cell>
          <cell r="AA115">
            <v>0</v>
          </cell>
          <cell r="AB115">
            <v>2.6132563900000001</v>
          </cell>
          <cell r="AC115">
            <v>0.38356352000000005</v>
          </cell>
          <cell r="AD115">
            <v>0</v>
          </cell>
          <cell r="AE115">
            <v>0</v>
          </cell>
          <cell r="AF115">
            <v>2.9462607999999997</v>
          </cell>
          <cell r="AG115">
            <v>0.33300440999999958</v>
          </cell>
          <cell r="AH115">
            <v>0</v>
          </cell>
          <cell r="AI115">
            <v>0</v>
          </cell>
          <cell r="AJ115">
            <v>3.7294711199999999</v>
          </cell>
          <cell r="AK115">
            <v>0.78321032000000024</v>
          </cell>
          <cell r="AL115">
            <v>0</v>
          </cell>
          <cell r="AM115">
            <v>0</v>
          </cell>
          <cell r="AN115">
            <v>4.0487114900000005</v>
          </cell>
          <cell r="AO115">
            <v>0.31924037000000061</v>
          </cell>
          <cell r="AP115">
            <v>0</v>
          </cell>
          <cell r="AQ115">
            <v>0</v>
          </cell>
          <cell r="AR115">
            <v>4.5067339899999999</v>
          </cell>
          <cell r="AS115">
            <v>0.45802249999999933</v>
          </cell>
          <cell r="AT115">
            <v>0</v>
          </cell>
          <cell r="AU115">
            <v>0</v>
          </cell>
          <cell r="AV115">
            <v>5.34328483</v>
          </cell>
          <cell r="AW115">
            <v>0.83655084000000013</v>
          </cell>
          <cell r="AX115">
            <v>0</v>
          </cell>
          <cell r="AY115">
            <v>0</v>
          </cell>
          <cell r="AZ115">
            <v>5.8679736500000006</v>
          </cell>
          <cell r="BA115">
            <v>0.52468882000000061</v>
          </cell>
          <cell r="BB115">
            <v>0</v>
          </cell>
          <cell r="BC115">
            <v>0</v>
          </cell>
          <cell r="BD115">
            <v>6.3415076600000004</v>
          </cell>
          <cell r="BE115">
            <v>0.47353400999999984</v>
          </cell>
          <cell r="BF115">
            <v>0</v>
          </cell>
          <cell r="BG115">
            <v>0</v>
          </cell>
          <cell r="BH115">
            <v>6.6768015199999997</v>
          </cell>
          <cell r="BI115">
            <v>0.33529385999999928</v>
          </cell>
          <cell r="BJ115">
            <v>0</v>
          </cell>
          <cell r="BK115">
            <v>0</v>
          </cell>
          <cell r="BL115">
            <v>0.21154756</v>
          </cell>
          <cell r="BM115">
            <v>0.21154756</v>
          </cell>
          <cell r="BN115">
            <v>0.33547768</v>
          </cell>
          <cell r="BO115">
            <v>0.33547768</v>
          </cell>
          <cell r="BP115">
            <v>0.70758304999999999</v>
          </cell>
          <cell r="BQ115">
            <v>0.49603549000000002</v>
          </cell>
          <cell r="BR115">
            <v>0.86122346999999999</v>
          </cell>
          <cell r="BS115">
            <v>0.52574578999999999</v>
          </cell>
          <cell r="BT115">
            <v>1.44033772</v>
          </cell>
          <cell r="BU115">
            <v>0.73275467000000005</v>
          </cell>
          <cell r="BV115">
            <v>1.50055713</v>
          </cell>
          <cell r="BW115">
            <v>0.63933366000000003</v>
          </cell>
          <cell r="BX115">
            <v>1.86584686</v>
          </cell>
          <cell r="BY115">
            <v>0.42550913999999995</v>
          </cell>
          <cell r="BZ115">
            <v>2.0139651999999999</v>
          </cell>
          <cell r="CA115">
            <v>0.51340806999999999</v>
          </cell>
          <cell r="CB115">
            <v>2.2534215099999999</v>
          </cell>
          <cell r="CC115">
            <v>0.38757464999999991</v>
          </cell>
          <cell r="CD115">
            <v>2.7035681999999999</v>
          </cell>
          <cell r="CE115">
            <v>0.68960299999999997</v>
          </cell>
          <cell r="CF115">
            <v>2.7099507099999998</v>
          </cell>
          <cell r="CG115">
            <v>0.45652919999999986</v>
          </cell>
          <cell r="CH115">
            <v>3.3232428700000001</v>
          </cell>
          <cell r="CI115">
            <v>0.61967467000000009</v>
          </cell>
          <cell r="CJ115">
            <v>3.3062469999999999</v>
          </cell>
          <cell r="CK115">
            <v>0.59629629000000017</v>
          </cell>
          <cell r="CL115">
            <v>3.89746221</v>
          </cell>
          <cell r="CM115">
            <v>0.57421933999999997</v>
          </cell>
          <cell r="CN115">
            <v>4.0152262700000003</v>
          </cell>
          <cell r="CO115">
            <v>0.70897927000000038</v>
          </cell>
          <cell r="CP115">
            <v>4.3024680000000002</v>
          </cell>
          <cell r="CQ115">
            <v>0.40500578999999998</v>
          </cell>
          <cell r="CR115">
            <v>4.6675409100000005</v>
          </cell>
          <cell r="CS115">
            <v>0.65231464000000017</v>
          </cell>
          <cell r="CT115">
            <v>4.4266599200000005</v>
          </cell>
          <cell r="CU115">
            <v>0.12419192</v>
          </cell>
          <cell r="CV115">
            <v>5.5129071600000001</v>
          </cell>
          <cell r="CW115">
            <v>0.84536624999999965</v>
          </cell>
          <cell r="CX115">
            <v>4.4576661500000005</v>
          </cell>
          <cell r="CY115">
            <v>3.1006229999999999E-2</v>
          </cell>
          <cell r="CZ115">
            <v>7.1597763499999996</v>
          </cell>
          <cell r="DA115">
            <v>1.6468691899999994</v>
          </cell>
          <cell r="DB115">
            <v>4.5392800500000003</v>
          </cell>
          <cell r="DC115">
            <v>8.1613899999999989E-2</v>
          </cell>
          <cell r="DD115">
            <v>0</v>
          </cell>
          <cell r="DE115">
            <v>-7.1597763499999996</v>
          </cell>
          <cell r="DF115">
            <v>4.7000602100000002</v>
          </cell>
          <cell r="DG115">
            <v>0.16078016000000001</v>
          </cell>
        </row>
        <row r="116">
          <cell r="B116">
            <v>116</v>
          </cell>
          <cell r="C116" t="str">
            <v>Rendas s/ Hedge Cambiais</v>
          </cell>
          <cell r="D116">
            <v>1807</v>
          </cell>
          <cell r="E116">
            <v>1808</v>
          </cell>
          <cell r="G116">
            <v>1807</v>
          </cell>
          <cell r="H116">
            <v>1808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5.8182749999999998E-2</v>
          </cell>
          <cell r="AC116">
            <v>5.8182749999999998E-2</v>
          </cell>
          <cell r="AD116">
            <v>0</v>
          </cell>
          <cell r="AE116">
            <v>0</v>
          </cell>
          <cell r="AF116">
            <v>5.8182749999999998E-2</v>
          </cell>
          <cell r="AG116">
            <v>0</v>
          </cell>
          <cell r="AH116">
            <v>0</v>
          </cell>
          <cell r="AI116">
            <v>0</v>
          </cell>
          <cell r="AJ116">
            <v>5.9360432800000007</v>
          </cell>
          <cell r="AK116">
            <v>5.8778605300000004</v>
          </cell>
          <cell r="AL116">
            <v>0</v>
          </cell>
          <cell r="AM116">
            <v>0</v>
          </cell>
          <cell r="AN116">
            <v>6.8353323000000001</v>
          </cell>
          <cell r="AO116">
            <v>0.89928901999999944</v>
          </cell>
          <cell r="AP116">
            <v>0</v>
          </cell>
          <cell r="AQ116">
            <v>0</v>
          </cell>
          <cell r="AR116">
            <v>7.8255541299999996</v>
          </cell>
          <cell r="AS116">
            <v>0.99022182999999941</v>
          </cell>
          <cell r="AT116">
            <v>0</v>
          </cell>
          <cell r="AU116">
            <v>0</v>
          </cell>
          <cell r="AV116">
            <v>8.3353723200000012</v>
          </cell>
          <cell r="AW116">
            <v>0.50981819000000161</v>
          </cell>
          <cell r="AX116">
            <v>0</v>
          </cell>
          <cell r="AY116">
            <v>0</v>
          </cell>
          <cell r="AZ116">
            <v>9.3041507200000009</v>
          </cell>
          <cell r="BA116">
            <v>0.96877839999999971</v>
          </cell>
          <cell r="BB116">
            <v>0</v>
          </cell>
          <cell r="BC116">
            <v>0</v>
          </cell>
          <cell r="BD116">
            <v>9.6726335799999994</v>
          </cell>
          <cell r="BE116">
            <v>0.36848285999999852</v>
          </cell>
          <cell r="BF116">
            <v>0</v>
          </cell>
          <cell r="BG116">
            <v>0</v>
          </cell>
          <cell r="BH116">
            <v>13.03586885</v>
          </cell>
          <cell r="BI116">
            <v>3.3632352700000006</v>
          </cell>
          <cell r="BJ116">
            <v>0</v>
          </cell>
          <cell r="BK116">
            <v>0</v>
          </cell>
          <cell r="BL116">
            <v>2.14328E-3</v>
          </cell>
          <cell r="BM116">
            <v>2.14328E-3</v>
          </cell>
          <cell r="BN116">
            <v>0</v>
          </cell>
          <cell r="BO116">
            <v>0</v>
          </cell>
          <cell r="BP116">
            <v>2.2834569999999998E-2</v>
          </cell>
          <cell r="BQ116">
            <v>2.0691289999999998E-2</v>
          </cell>
          <cell r="BR116">
            <v>0</v>
          </cell>
          <cell r="BS116">
            <v>0</v>
          </cell>
          <cell r="BT116">
            <v>0.13562509</v>
          </cell>
          <cell r="BU116">
            <v>0.11279052000000001</v>
          </cell>
          <cell r="BV116">
            <v>1.01602156</v>
          </cell>
          <cell r="BW116">
            <v>1.01602156</v>
          </cell>
          <cell r="BX116">
            <v>1.1649919999999999E-2</v>
          </cell>
          <cell r="BY116">
            <v>-0.12397517000000001</v>
          </cell>
          <cell r="BZ116">
            <v>2.7179272000000001</v>
          </cell>
          <cell r="CA116">
            <v>1.7019056399999999</v>
          </cell>
          <cell r="CB116">
            <v>1.4023799299999999</v>
          </cell>
          <cell r="CC116">
            <v>1.39073001</v>
          </cell>
          <cell r="CD116">
            <v>3.2434155900000001</v>
          </cell>
          <cell r="CE116">
            <v>0.52548839000000003</v>
          </cell>
          <cell r="CF116">
            <v>2.2558868700000003</v>
          </cell>
          <cell r="CG116">
            <v>0.85350694000000038</v>
          </cell>
          <cell r="CH116">
            <v>4.4765431700000002</v>
          </cell>
          <cell r="CI116">
            <v>1.2331275800000001</v>
          </cell>
          <cell r="CJ116">
            <v>0.86730014</v>
          </cell>
          <cell r="CK116">
            <v>-1.3885867300000003</v>
          </cell>
          <cell r="CL116">
            <v>4.5105058700000003</v>
          </cell>
          <cell r="CM116">
            <v>3.3962699999999998E-2</v>
          </cell>
          <cell r="CN116">
            <v>1.18412768</v>
          </cell>
          <cell r="CO116">
            <v>0.31682754000000002</v>
          </cell>
          <cell r="CP116">
            <v>4.5619439399999999</v>
          </cell>
          <cell r="CQ116">
            <v>5.1438070000000002E-2</v>
          </cell>
          <cell r="CR116">
            <v>2.3172108199999997</v>
          </cell>
          <cell r="CS116">
            <v>1.1330831399999997</v>
          </cell>
          <cell r="CT116">
            <v>4.5619439399999999</v>
          </cell>
          <cell r="CU116">
            <v>0</v>
          </cell>
          <cell r="CV116">
            <v>2.5374255699999999</v>
          </cell>
          <cell r="CW116">
            <v>0.22021475000000024</v>
          </cell>
          <cell r="CX116">
            <v>4.5716045599999999</v>
          </cell>
          <cell r="CY116">
            <v>9.66062E-3</v>
          </cell>
          <cell r="CZ116">
            <v>3.4686969400000001</v>
          </cell>
          <cell r="DA116">
            <v>0.93127137000000015</v>
          </cell>
          <cell r="DB116">
            <v>4.5716045599999999</v>
          </cell>
          <cell r="DC116">
            <v>0</v>
          </cell>
          <cell r="DD116">
            <v>0</v>
          </cell>
          <cell r="DE116">
            <v>-3.4686969400000001</v>
          </cell>
          <cell r="DF116">
            <v>4.5716045599999999</v>
          </cell>
          <cell r="DG116">
            <v>0</v>
          </cell>
        </row>
        <row r="117">
          <cell r="B117">
            <v>117</v>
          </cell>
          <cell r="C117" t="str">
            <v>Outros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0.64125873000000055</v>
          </cell>
          <cell r="Q117">
            <v>0.64125873000000055</v>
          </cell>
          <cell r="R117">
            <v>0</v>
          </cell>
          <cell r="S117">
            <v>0</v>
          </cell>
          <cell r="T117">
            <v>0.99926441000000032</v>
          </cell>
          <cell r="U117">
            <v>0.35800567999999888</v>
          </cell>
          <cell r="V117">
            <v>0</v>
          </cell>
          <cell r="W117">
            <v>0</v>
          </cell>
          <cell r="X117">
            <v>1.6326326100000008</v>
          </cell>
          <cell r="Y117">
            <v>0.63336820000000027</v>
          </cell>
          <cell r="Z117">
            <v>0</v>
          </cell>
          <cell r="AA117">
            <v>0</v>
          </cell>
          <cell r="AB117">
            <v>2.4322659000000009</v>
          </cell>
          <cell r="AC117">
            <v>0.79963329000000272</v>
          </cell>
          <cell r="AD117">
            <v>0</v>
          </cell>
          <cell r="AE117">
            <v>0</v>
          </cell>
          <cell r="AF117">
            <v>3.2242696600000045</v>
          </cell>
          <cell r="AG117">
            <v>0.79200376000000183</v>
          </cell>
          <cell r="AH117">
            <v>0</v>
          </cell>
          <cell r="AI117">
            <v>0</v>
          </cell>
          <cell r="AJ117">
            <v>3.9633868199999966</v>
          </cell>
          <cell r="AK117">
            <v>0.73911715999999217</v>
          </cell>
          <cell r="AL117">
            <v>0</v>
          </cell>
          <cell r="AM117">
            <v>0</v>
          </cell>
          <cell r="AN117">
            <v>4.6477361399999992</v>
          </cell>
          <cell r="AO117">
            <v>0.68434932000000304</v>
          </cell>
          <cell r="AP117">
            <v>0</v>
          </cell>
          <cell r="AQ117">
            <v>0</v>
          </cell>
          <cell r="AR117">
            <v>5.9759488100000127</v>
          </cell>
          <cell r="AS117">
            <v>1.3282126700000161</v>
          </cell>
          <cell r="AT117">
            <v>0</v>
          </cell>
          <cell r="AU117">
            <v>0</v>
          </cell>
          <cell r="AV117">
            <v>6.5922915000000017</v>
          </cell>
          <cell r="AW117">
            <v>0.61634268999998554</v>
          </cell>
          <cell r="AX117">
            <v>0</v>
          </cell>
          <cell r="AY117">
            <v>0</v>
          </cell>
          <cell r="AZ117">
            <v>7.0269728300000196</v>
          </cell>
          <cell r="BA117">
            <v>0.43468133000002407</v>
          </cell>
          <cell r="BB117">
            <v>0</v>
          </cell>
          <cell r="BC117">
            <v>0</v>
          </cell>
          <cell r="BD117">
            <v>7.4444572400000197</v>
          </cell>
          <cell r="BE117">
            <v>0.41748440999998948</v>
          </cell>
          <cell r="BF117">
            <v>0</v>
          </cell>
          <cell r="BG117">
            <v>0</v>
          </cell>
          <cell r="BH117">
            <v>8.7262831999999833</v>
          </cell>
          <cell r="BI117">
            <v>1.2818259599999742</v>
          </cell>
          <cell r="BJ117">
            <v>0</v>
          </cell>
          <cell r="BK117">
            <v>0</v>
          </cell>
          <cell r="BL117">
            <v>0.55733034999999909</v>
          </cell>
          <cell r="BM117">
            <v>0.55733034999999909</v>
          </cell>
          <cell r="BN117">
            <v>0</v>
          </cell>
          <cell r="BO117">
            <v>0</v>
          </cell>
          <cell r="BP117">
            <v>0.97713516999999683</v>
          </cell>
          <cell r="BQ117">
            <v>0.41980481999999775</v>
          </cell>
          <cell r="BR117">
            <v>0</v>
          </cell>
          <cell r="BS117">
            <v>0</v>
          </cell>
          <cell r="BT117">
            <v>1.6813889700000004</v>
          </cell>
          <cell r="BU117">
            <v>0.70425380000000271</v>
          </cell>
          <cell r="BV117">
            <v>0</v>
          </cell>
          <cell r="BW117">
            <v>0</v>
          </cell>
          <cell r="BX117">
            <v>2.2728794100000087</v>
          </cell>
          <cell r="BY117">
            <v>0.59149044000001005</v>
          </cell>
          <cell r="BZ117">
            <v>0</v>
          </cell>
          <cell r="CA117">
            <v>0</v>
          </cell>
          <cell r="CB117">
            <v>2.995266959999995</v>
          </cell>
          <cell r="CC117">
            <v>0.72238754999998989</v>
          </cell>
          <cell r="CD117">
            <v>0</v>
          </cell>
          <cell r="CE117">
            <v>0</v>
          </cell>
          <cell r="CF117">
            <v>3.8780096100000065</v>
          </cell>
          <cell r="CG117">
            <v>0.88274265000000796</v>
          </cell>
          <cell r="CH117">
            <v>0</v>
          </cell>
          <cell r="CI117">
            <v>0</v>
          </cell>
          <cell r="CJ117">
            <v>5.1538628899999992</v>
          </cell>
          <cell r="CK117">
            <v>1.2758532799999907</v>
          </cell>
          <cell r="CL117">
            <v>0</v>
          </cell>
          <cell r="CM117">
            <v>0</v>
          </cell>
          <cell r="CN117">
            <v>6.4319540099999983</v>
          </cell>
          <cell r="CO117">
            <v>1.2780911200000045</v>
          </cell>
          <cell r="CP117">
            <v>0</v>
          </cell>
          <cell r="CQ117">
            <v>0</v>
          </cell>
          <cell r="CR117">
            <v>7.1608350300000154</v>
          </cell>
          <cell r="CS117">
            <v>0.72888102000002108</v>
          </cell>
          <cell r="CT117">
            <v>0</v>
          </cell>
          <cell r="CU117">
            <v>0</v>
          </cell>
          <cell r="CV117">
            <v>8.531287639999988</v>
          </cell>
          <cell r="CW117">
            <v>1.3704526099999601</v>
          </cell>
          <cell r="CX117">
            <v>0</v>
          </cell>
          <cell r="CY117">
            <v>0</v>
          </cell>
          <cell r="CZ117">
            <v>9.1179273799999976</v>
          </cell>
          <cell r="DA117">
            <v>0.58663974000001851</v>
          </cell>
          <cell r="DB117">
            <v>0</v>
          </cell>
          <cell r="DC117">
            <v>0</v>
          </cell>
          <cell r="DD117">
            <v>0</v>
          </cell>
          <cell r="DE117">
            <v>-9.1179273799999976</v>
          </cell>
          <cell r="DF117">
            <v>0</v>
          </cell>
          <cell r="DG117">
            <v>0</v>
          </cell>
        </row>
        <row r="118">
          <cell r="B118">
            <v>118</v>
          </cell>
          <cell r="C118" t="str">
            <v xml:space="preserve">Receitas (despesas) não operacionais </v>
          </cell>
          <cell r="D118">
            <v>1875</v>
          </cell>
          <cell r="G118">
            <v>1875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-6.3629699999999999E-3</v>
          </cell>
          <cell r="Q118">
            <v>-6.3629699999999999E-3</v>
          </cell>
          <cell r="R118">
            <v>0</v>
          </cell>
          <cell r="S118">
            <v>0</v>
          </cell>
          <cell r="T118">
            <v>-1.425268E-2</v>
          </cell>
          <cell r="U118">
            <v>-7.8897100000000012E-3</v>
          </cell>
          <cell r="V118">
            <v>0</v>
          </cell>
          <cell r="W118">
            <v>0</v>
          </cell>
          <cell r="X118">
            <v>-4.2854140000000006E-2</v>
          </cell>
          <cell r="Y118">
            <v>-2.8601460000000006E-2</v>
          </cell>
          <cell r="Z118">
            <v>0</v>
          </cell>
          <cell r="AA118">
            <v>0</v>
          </cell>
          <cell r="AB118">
            <v>-4.6667480000000004E-2</v>
          </cell>
          <cell r="AC118">
            <v>-3.8133399999999984E-3</v>
          </cell>
          <cell r="AD118">
            <v>0</v>
          </cell>
          <cell r="AE118">
            <v>0</v>
          </cell>
          <cell r="AF118">
            <v>1.6823500000000002E-2</v>
          </cell>
          <cell r="AG118">
            <v>6.3490980000000002E-2</v>
          </cell>
          <cell r="AH118">
            <v>0</v>
          </cell>
          <cell r="AI118">
            <v>0</v>
          </cell>
          <cell r="AJ118">
            <v>0.11137537</v>
          </cell>
          <cell r="AK118">
            <v>9.4551869999999996E-2</v>
          </cell>
          <cell r="AL118">
            <v>0</v>
          </cell>
          <cell r="AM118">
            <v>0</v>
          </cell>
          <cell r="AN118">
            <v>0.11772844999999998</v>
          </cell>
          <cell r="AO118">
            <v>6.3530799999999832E-3</v>
          </cell>
          <cell r="AP118">
            <v>0</v>
          </cell>
          <cell r="AQ118">
            <v>0</v>
          </cell>
          <cell r="AR118">
            <v>0.12811973000000001</v>
          </cell>
          <cell r="AS118">
            <v>1.039128000000003E-2</v>
          </cell>
          <cell r="AT118">
            <v>0</v>
          </cell>
          <cell r="AU118">
            <v>0</v>
          </cell>
          <cell r="AV118">
            <v>0.11380984000000001</v>
          </cell>
          <cell r="AW118">
            <v>-1.4309890000000006E-2</v>
          </cell>
          <cell r="AX118">
            <v>0</v>
          </cell>
          <cell r="AY118">
            <v>0</v>
          </cell>
          <cell r="AZ118">
            <v>0.11640249000000001</v>
          </cell>
          <cell r="BA118">
            <v>2.5926500000000019E-3</v>
          </cell>
          <cell r="BB118">
            <v>0</v>
          </cell>
          <cell r="BC118">
            <v>0</v>
          </cell>
          <cell r="BD118">
            <v>0.20379850000000002</v>
          </cell>
          <cell r="BE118">
            <v>8.739601000000001E-2</v>
          </cell>
          <cell r="BF118">
            <v>0</v>
          </cell>
          <cell r="BG118">
            <v>0</v>
          </cell>
          <cell r="BH118">
            <v>-3.2577037099999999</v>
          </cell>
          <cell r="BI118">
            <v>-3.4615022099999999</v>
          </cell>
          <cell r="BJ118">
            <v>0</v>
          </cell>
          <cell r="BK118">
            <v>0</v>
          </cell>
          <cell r="BL118">
            <v>-0.18643999999999999</v>
          </cell>
          <cell r="BM118">
            <v>-0.18643999999999999</v>
          </cell>
          <cell r="BN118">
            <v>0</v>
          </cell>
          <cell r="BO118">
            <v>0</v>
          </cell>
          <cell r="BP118">
            <v>-0.27264265000000004</v>
          </cell>
          <cell r="BQ118">
            <v>-8.6202650000000047E-2</v>
          </cell>
          <cell r="BR118">
            <v>0</v>
          </cell>
          <cell r="BS118">
            <v>0</v>
          </cell>
          <cell r="BT118">
            <v>-0.34409888999999999</v>
          </cell>
          <cell r="BU118">
            <v>-7.1456239999999949E-2</v>
          </cell>
          <cell r="BV118">
            <v>0</v>
          </cell>
          <cell r="BW118">
            <v>0</v>
          </cell>
          <cell r="BX118">
            <v>-0.55942337000000009</v>
          </cell>
          <cell r="BY118">
            <v>-0.2153244800000001</v>
          </cell>
          <cell r="BZ118">
            <v>0</v>
          </cell>
          <cell r="CA118">
            <v>0</v>
          </cell>
          <cell r="CB118">
            <v>-0.95436986000000013</v>
          </cell>
          <cell r="CC118">
            <v>-0.39494649000000004</v>
          </cell>
          <cell r="CD118">
            <v>0</v>
          </cell>
          <cell r="CE118">
            <v>0</v>
          </cell>
          <cell r="CF118">
            <v>-0.99510082000000011</v>
          </cell>
          <cell r="CG118">
            <v>-4.0730959999999983E-2</v>
          </cell>
          <cell r="CH118">
            <v>-1</v>
          </cell>
          <cell r="CI118">
            <v>-1</v>
          </cell>
          <cell r="CJ118">
            <v>-1.1732084700000001</v>
          </cell>
          <cell r="CK118">
            <v>-0.17810764999999995</v>
          </cell>
          <cell r="CL118">
            <v>-1.1499999999999999</v>
          </cell>
          <cell r="CM118">
            <v>-0.15</v>
          </cell>
          <cell r="CN118">
            <v>-1.0930586100000002</v>
          </cell>
          <cell r="CO118">
            <v>8.0149859999999906E-2</v>
          </cell>
          <cell r="CP118">
            <v>-1.1499999999999999</v>
          </cell>
          <cell r="CQ118">
            <v>0</v>
          </cell>
          <cell r="CR118">
            <v>1.2070689999999945E-2</v>
          </cell>
          <cell r="CS118">
            <v>1.1051293000000002</v>
          </cell>
          <cell r="CT118">
            <v>-3.15</v>
          </cell>
          <cell r="CU118">
            <v>-2</v>
          </cell>
          <cell r="CV118">
            <v>5.2253500000000043E-2</v>
          </cell>
          <cell r="CW118">
            <v>4.0182810000000097E-2</v>
          </cell>
          <cell r="CX118">
            <v>-3.15</v>
          </cell>
          <cell r="CY118">
            <v>0</v>
          </cell>
          <cell r="CZ118">
            <v>0.12699682999999989</v>
          </cell>
          <cell r="DA118">
            <v>7.4743329999999858E-2</v>
          </cell>
          <cell r="DB118">
            <v>-3.15</v>
          </cell>
          <cell r="DC118">
            <v>0</v>
          </cell>
          <cell r="DD118">
            <v>0</v>
          </cell>
          <cell r="DE118">
            <v>-0.12699682999999989</v>
          </cell>
          <cell r="DF118">
            <v>-3.15</v>
          </cell>
          <cell r="DG118">
            <v>0</v>
          </cell>
        </row>
        <row r="119">
          <cell r="B119">
            <v>119</v>
          </cell>
          <cell r="C119" t="str">
            <v>PLR</v>
          </cell>
        </row>
        <row r="120">
          <cell r="B120">
            <v>120</v>
          </cell>
        </row>
        <row r="121">
          <cell r="B121">
            <v>121</v>
          </cell>
          <cell r="C121" t="str">
            <v>EBT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-4.9366926999999787</v>
          </cell>
          <cell r="Q121">
            <v>-4.9366926999999787</v>
          </cell>
          <cell r="R121">
            <v>0</v>
          </cell>
          <cell r="S121">
            <v>0</v>
          </cell>
          <cell r="T121">
            <v>-6.6333355599999093</v>
          </cell>
          <cell r="U121">
            <v>-1.6966428599999308</v>
          </cell>
          <cell r="V121">
            <v>0</v>
          </cell>
          <cell r="W121">
            <v>0</v>
          </cell>
          <cell r="X121">
            <v>-18.465004769999993</v>
          </cell>
          <cell r="Y121">
            <v>-11.831669210000083</v>
          </cell>
          <cell r="Z121">
            <v>0</v>
          </cell>
          <cell r="AA121">
            <v>0</v>
          </cell>
          <cell r="AB121">
            <v>-14.622961080000067</v>
          </cell>
          <cell r="AC121">
            <v>3.8420436899999233</v>
          </cell>
          <cell r="AD121">
            <v>0</v>
          </cell>
          <cell r="AE121">
            <v>0</v>
          </cell>
          <cell r="AF121">
            <v>-17.344949530000086</v>
          </cell>
          <cell r="AG121">
            <v>-2.7219884500000129</v>
          </cell>
          <cell r="AH121">
            <v>0</v>
          </cell>
          <cell r="AI121">
            <v>0</v>
          </cell>
          <cell r="AJ121">
            <v>-1.2891624300001514</v>
          </cell>
          <cell r="AK121">
            <v>16.055787099999932</v>
          </cell>
          <cell r="AL121">
            <v>0</v>
          </cell>
          <cell r="AM121">
            <v>0</v>
          </cell>
          <cell r="AN121">
            <v>-11.886901500000087</v>
          </cell>
          <cell r="AO121">
            <v>-10.597739069999928</v>
          </cell>
          <cell r="AP121">
            <v>0</v>
          </cell>
          <cell r="AQ121">
            <v>0</v>
          </cell>
          <cell r="AR121">
            <v>-21.786518769999951</v>
          </cell>
          <cell r="AS121">
            <v>-9.8996172699998688</v>
          </cell>
          <cell r="AT121">
            <v>0</v>
          </cell>
          <cell r="AU121">
            <v>0</v>
          </cell>
          <cell r="AV121">
            <v>-18.322288189999828</v>
          </cell>
          <cell r="AW121">
            <v>3.4642305800001356</v>
          </cell>
          <cell r="AX121">
            <v>0</v>
          </cell>
          <cell r="AY121">
            <v>0</v>
          </cell>
          <cell r="AZ121">
            <v>-22.400106820000147</v>
          </cell>
          <cell r="BA121">
            <v>-4.0778186300003334</v>
          </cell>
          <cell r="BB121">
            <v>0</v>
          </cell>
          <cell r="BC121">
            <v>0</v>
          </cell>
          <cell r="BD121">
            <v>-16.89822437999975</v>
          </cell>
          <cell r="BE121">
            <v>5.5018824400004069</v>
          </cell>
          <cell r="BF121">
            <v>0</v>
          </cell>
          <cell r="BG121">
            <v>0</v>
          </cell>
          <cell r="BH121">
            <v>-60.695782249999624</v>
          </cell>
          <cell r="BI121">
            <v>-43.797557869999849</v>
          </cell>
          <cell r="BJ121">
            <v>0</v>
          </cell>
          <cell r="BK121">
            <v>0</v>
          </cell>
          <cell r="BL121">
            <v>16.258273779999989</v>
          </cell>
          <cell r="BM121">
            <v>16.258273779999989</v>
          </cell>
          <cell r="BN121">
            <v>3.5249925499999946</v>
          </cell>
          <cell r="BO121">
            <v>3.5249925499999946</v>
          </cell>
          <cell r="BP121">
            <v>25.976302240000045</v>
          </cell>
          <cell r="BQ121">
            <v>9.7180284600000544</v>
          </cell>
          <cell r="BR121">
            <v>5.0014307400000133</v>
          </cell>
          <cell r="BS121">
            <v>1.4764381900000167</v>
          </cell>
          <cell r="BT121">
            <v>19.79977242999998</v>
          </cell>
          <cell r="BU121">
            <v>-6.1765298100000638</v>
          </cell>
          <cell r="BV121">
            <v>-0.74563431999998953</v>
          </cell>
          <cell r="BW121">
            <v>-5.7470650600000033</v>
          </cell>
          <cell r="BX121">
            <v>23.330408720000104</v>
          </cell>
          <cell r="BY121">
            <v>3.5306362900001278</v>
          </cell>
          <cell r="BZ121">
            <v>-2.4296986099999938</v>
          </cell>
          <cell r="CA121">
            <v>-1.6840642900000038</v>
          </cell>
          <cell r="CB121">
            <v>-7.2988977599999671</v>
          </cell>
          <cell r="CC121">
            <v>-30.629306480000078</v>
          </cell>
          <cell r="CD121">
            <v>-7.1785585399999947</v>
          </cell>
          <cell r="CE121">
            <v>-4.748859930000001</v>
          </cell>
          <cell r="CF121">
            <v>4.7250085800000692</v>
          </cell>
          <cell r="CG121">
            <v>12.02390634000005</v>
          </cell>
          <cell r="CH121">
            <v>-12.581685099999984</v>
          </cell>
          <cell r="CI121">
            <v>-5.4031265599999996</v>
          </cell>
          <cell r="CJ121">
            <v>-1.5817243199999296</v>
          </cell>
          <cell r="CK121">
            <v>-6.3067329000000045</v>
          </cell>
          <cell r="CL121">
            <v>-11.549805559999987</v>
          </cell>
          <cell r="CM121">
            <v>1.0318795400000034</v>
          </cell>
          <cell r="CN121">
            <v>1.3941713800001165</v>
          </cell>
          <cell r="CO121">
            <v>2.9758957000000512</v>
          </cell>
          <cell r="CP121">
            <v>-10.911336549999975</v>
          </cell>
          <cell r="CQ121">
            <v>0.63846901000000034</v>
          </cell>
          <cell r="CR121">
            <v>5.6633263699999485</v>
          </cell>
          <cell r="CS121">
            <v>4.2691549899998282</v>
          </cell>
          <cell r="CT121">
            <v>-3.3549368900000327</v>
          </cell>
          <cell r="CU121">
            <v>7.556399659999963</v>
          </cell>
          <cell r="CV121">
            <v>21.581225139999894</v>
          </cell>
          <cell r="CW121">
            <v>15.917898769999931</v>
          </cell>
          <cell r="CX121">
            <v>10.330221119999939</v>
          </cell>
          <cell r="CY121">
            <v>13.685158009999972</v>
          </cell>
          <cell r="CZ121">
            <v>40.174844569999927</v>
          </cell>
          <cell r="DA121">
            <v>18.593619430000025</v>
          </cell>
          <cell r="DB121">
            <v>21.032115269999927</v>
          </cell>
          <cell r="DC121">
            <v>10.701894150000001</v>
          </cell>
          <cell r="DD121">
            <v>0</v>
          </cell>
          <cell r="DE121">
            <v>-40.174844569999927</v>
          </cell>
          <cell r="DF121">
            <v>22.791341369999962</v>
          </cell>
          <cell r="DG121">
            <v>1.7592261000000093</v>
          </cell>
        </row>
        <row r="122">
          <cell r="B122">
            <v>122</v>
          </cell>
        </row>
        <row r="123">
          <cell r="B123">
            <v>123</v>
          </cell>
          <cell r="C123" t="str">
            <v>IR &amp; CS Do exercício</v>
          </cell>
          <cell r="D123">
            <v>1881</v>
          </cell>
          <cell r="G123">
            <v>1881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-4.5833768299999997</v>
          </cell>
          <cell r="BM123">
            <v>-4.5833768299999997</v>
          </cell>
          <cell r="BN123">
            <v>-1.2261667299999999</v>
          </cell>
          <cell r="BO123">
            <v>-1.2261667299999999</v>
          </cell>
          <cell r="BP123">
            <v>-7.1603077400000004</v>
          </cell>
          <cell r="BQ123">
            <v>-2.5769309100000006</v>
          </cell>
          <cell r="BR123">
            <v>-1.7344613899999999</v>
          </cell>
          <cell r="BS123">
            <v>-0.50829466000000001</v>
          </cell>
          <cell r="BT123">
            <v>-6.1238725700000005</v>
          </cell>
          <cell r="BU123">
            <v>1.0364351699999999</v>
          </cell>
          <cell r="BV123">
            <v>-0.12630675999999985</v>
          </cell>
          <cell r="BW123">
            <v>1.60815463</v>
          </cell>
          <cell r="BX123">
            <v>-7.2690715999999993</v>
          </cell>
          <cell r="BY123">
            <v>-1.1451990299999988</v>
          </cell>
          <cell r="BZ123">
            <v>0</v>
          </cell>
          <cell r="CA123">
            <v>0.12630676000000002</v>
          </cell>
          <cell r="CB123">
            <v>0</v>
          </cell>
          <cell r="CC123">
            <v>7.2690715999999993</v>
          </cell>
          <cell r="CD123">
            <v>0</v>
          </cell>
          <cell r="CE123">
            <v>0</v>
          </cell>
          <cell r="CF123">
            <v>-2.7258546699999999</v>
          </cell>
          <cell r="CG123">
            <v>-2.7258546699999999</v>
          </cell>
          <cell r="CH123">
            <v>0</v>
          </cell>
          <cell r="CI123">
            <v>0</v>
          </cell>
          <cell r="CJ123">
            <v>-1.3037904</v>
          </cell>
          <cell r="CK123">
            <v>1.4220642699999999</v>
          </cell>
          <cell r="CL123">
            <v>0</v>
          </cell>
          <cell r="CM123">
            <v>0</v>
          </cell>
          <cell r="CN123">
            <v>-2.1614814299999998</v>
          </cell>
          <cell r="CO123">
            <v>-0.8576910299999998</v>
          </cell>
          <cell r="CP123">
            <v>0</v>
          </cell>
          <cell r="CQ123">
            <v>0</v>
          </cell>
          <cell r="CR123">
            <v>-3.2205429400000001</v>
          </cell>
          <cell r="CS123">
            <v>-1.0590615100000003</v>
          </cell>
          <cell r="CT123">
            <v>0</v>
          </cell>
          <cell r="CU123">
            <v>0</v>
          </cell>
          <cell r="CV123">
            <v>-7.5973337900000004</v>
          </cell>
          <cell r="CW123">
            <v>-4.3767908500000008</v>
          </cell>
          <cell r="CX123">
            <v>-2.6324706</v>
          </cell>
          <cell r="CY123">
            <v>-2.6324706</v>
          </cell>
          <cell r="CZ123">
            <v>-12.555266550000001</v>
          </cell>
          <cell r="DA123">
            <v>-4.9579327600000003</v>
          </cell>
          <cell r="DB123">
            <v>-5.2001008899999999</v>
          </cell>
          <cell r="DC123">
            <v>-2.5676302899999999</v>
          </cell>
          <cell r="DD123">
            <v>0</v>
          </cell>
          <cell r="DE123">
            <v>12.555266550000001</v>
          </cell>
          <cell r="DF123">
            <v>-5.6350486100000001</v>
          </cell>
          <cell r="DG123">
            <v>-0.43494772000000004</v>
          </cell>
        </row>
        <row r="124">
          <cell r="B124">
            <v>124</v>
          </cell>
          <cell r="C124" t="str">
            <v>IR &amp; CS Diferido</v>
          </cell>
          <cell r="D124">
            <v>1886</v>
          </cell>
          <cell r="G124">
            <v>1886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20.361536090000001</v>
          </cell>
          <cell r="BI124">
            <v>20.361536090000001</v>
          </cell>
          <cell r="BJ124">
            <v>0</v>
          </cell>
          <cell r="BK124">
            <v>0</v>
          </cell>
          <cell r="BL124">
            <v>5.0250919999999998E-2</v>
          </cell>
          <cell r="BM124">
            <v>5.0250919999999998E-2</v>
          </cell>
          <cell r="BN124">
            <v>-0.52635717000000004</v>
          </cell>
          <cell r="BO124">
            <v>-0.52635717000000004</v>
          </cell>
          <cell r="BP124">
            <v>-0.69782723000000002</v>
          </cell>
          <cell r="BQ124">
            <v>-0.74807815</v>
          </cell>
          <cell r="BR124">
            <v>-0.74505488000000009</v>
          </cell>
          <cell r="BS124">
            <v>-0.21869771000000002</v>
          </cell>
          <cell r="BT124">
            <v>0.36868821999999996</v>
          </cell>
          <cell r="BU124">
            <v>1.06651545</v>
          </cell>
          <cell r="BV124">
            <v>-5.6702900000000112E-2</v>
          </cell>
          <cell r="BW124">
            <v>0.68835197999999997</v>
          </cell>
          <cell r="BX124">
            <v>0.31655338</v>
          </cell>
          <cell r="BY124">
            <v>-5.213483999999996E-2</v>
          </cell>
          <cell r="BZ124">
            <v>-1.1796119636642288E-16</v>
          </cell>
          <cell r="CA124">
            <v>5.6702899999999994E-2</v>
          </cell>
          <cell r="CB124">
            <v>2.5110140100000002</v>
          </cell>
          <cell r="CC124">
            <v>2.19446063</v>
          </cell>
          <cell r="CD124">
            <v>-1.1796119636642288E-16</v>
          </cell>
          <cell r="CE124">
            <v>0</v>
          </cell>
          <cell r="CF124">
            <v>2.0833305899999996</v>
          </cell>
          <cell r="CG124">
            <v>-0.42768342000000059</v>
          </cell>
          <cell r="CH124">
            <v>-1.1796119636642288E-16</v>
          </cell>
          <cell r="CI124">
            <v>0</v>
          </cell>
          <cell r="CJ124">
            <v>2.7811256699999998</v>
          </cell>
          <cell r="CK124">
            <v>0.69779508000000012</v>
          </cell>
          <cell r="CL124">
            <v>-1.1796119636642288E-16</v>
          </cell>
          <cell r="CM124">
            <v>0</v>
          </cell>
          <cell r="CN124">
            <v>2.6108710199999998</v>
          </cell>
          <cell r="CO124">
            <v>-0.17025464999999995</v>
          </cell>
          <cell r="CP124">
            <v>-1.1796119636642288E-16</v>
          </cell>
          <cell r="CQ124">
            <v>0</v>
          </cell>
          <cell r="CR124">
            <v>2.20085788</v>
          </cell>
          <cell r="CS124">
            <v>-0.41001313999999978</v>
          </cell>
          <cell r="CT124">
            <v>-1.1796119636642288E-16</v>
          </cell>
          <cell r="CU124">
            <v>0</v>
          </cell>
          <cell r="CV124">
            <v>1.2121301599999998</v>
          </cell>
          <cell r="CW124">
            <v>-0.9887277200000002</v>
          </cell>
          <cell r="CX124">
            <v>-1.13677311</v>
          </cell>
          <cell r="CY124">
            <v>-1.1367731099999998</v>
          </cell>
          <cell r="CZ124">
            <v>-0.13977447000000001</v>
          </cell>
          <cell r="DA124">
            <v>-1.3519046299999999</v>
          </cell>
          <cell r="DB124">
            <v>-2.2380432399999997</v>
          </cell>
          <cell r="DC124">
            <v>-1.1012701299999998</v>
          </cell>
          <cell r="DD124">
            <v>0</v>
          </cell>
          <cell r="DE124">
            <v>0.13977447000000001</v>
          </cell>
          <cell r="DF124">
            <v>-2.4253065499999997</v>
          </cell>
          <cell r="DG124">
            <v>-0.18726330999999999</v>
          </cell>
        </row>
        <row r="125">
          <cell r="B125">
            <v>125</v>
          </cell>
          <cell r="C125" t="str">
            <v>Reversão de JSCP</v>
          </cell>
        </row>
        <row r="126">
          <cell r="B126">
            <v>126</v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 t="str">
            <v/>
          </cell>
          <cell r="X126" t="str">
            <v/>
          </cell>
          <cell r="Y126" t="str">
            <v/>
          </cell>
          <cell r="Z126" t="str">
            <v/>
          </cell>
          <cell r="AA126" t="str">
            <v/>
          </cell>
          <cell r="AB126" t="str">
            <v/>
          </cell>
          <cell r="AC126" t="str">
            <v/>
          </cell>
          <cell r="AD126" t="str">
            <v/>
          </cell>
          <cell r="AE126" t="str">
            <v/>
          </cell>
          <cell r="AF126" t="str">
            <v/>
          </cell>
          <cell r="AG126" t="str">
            <v/>
          </cell>
          <cell r="AH126" t="str">
            <v/>
          </cell>
          <cell r="AI126" t="str">
            <v/>
          </cell>
          <cell r="AJ126" t="str">
            <v/>
          </cell>
          <cell r="AK126" t="str">
            <v/>
          </cell>
          <cell r="AL126" t="str">
            <v/>
          </cell>
          <cell r="AM126" t="str">
            <v/>
          </cell>
          <cell r="AN126" t="str">
            <v/>
          </cell>
          <cell r="AO126" t="str">
            <v/>
          </cell>
          <cell r="AP126" t="str">
            <v/>
          </cell>
          <cell r="AQ126" t="str">
            <v/>
          </cell>
          <cell r="AR126" t="str">
            <v/>
          </cell>
          <cell r="AS126" t="str">
            <v/>
          </cell>
          <cell r="AT126" t="str">
            <v/>
          </cell>
          <cell r="AU126" t="str">
            <v/>
          </cell>
          <cell r="AV126" t="str">
            <v/>
          </cell>
          <cell r="AW126" t="str">
            <v/>
          </cell>
          <cell r="AX126" t="str">
            <v/>
          </cell>
          <cell r="AY126" t="str">
            <v/>
          </cell>
          <cell r="AZ126" t="str">
            <v/>
          </cell>
          <cell r="BA126" t="str">
            <v/>
          </cell>
          <cell r="BB126" t="str">
            <v/>
          </cell>
          <cell r="BC126" t="str">
            <v/>
          </cell>
          <cell r="BD126" t="str">
            <v/>
          </cell>
          <cell r="BE126" t="str">
            <v/>
          </cell>
          <cell r="BF126" t="str">
            <v/>
          </cell>
          <cell r="BG126" t="str">
            <v/>
          </cell>
          <cell r="BH126" t="str">
            <v/>
          </cell>
          <cell r="BI126" t="str">
            <v/>
          </cell>
          <cell r="BJ126" t="str">
            <v/>
          </cell>
          <cell r="BK126" t="str">
            <v/>
          </cell>
          <cell r="BL126" t="str">
            <v/>
          </cell>
          <cell r="BM126" t="str">
            <v/>
          </cell>
          <cell r="BN126" t="str">
            <v/>
          </cell>
          <cell r="BO126" t="str">
            <v/>
          </cell>
          <cell r="BP126" t="str">
            <v/>
          </cell>
          <cell r="BQ126" t="str">
            <v/>
          </cell>
          <cell r="BR126" t="str">
            <v/>
          </cell>
          <cell r="BS126" t="str">
            <v/>
          </cell>
          <cell r="BT126" t="str">
            <v/>
          </cell>
          <cell r="BU126" t="str">
            <v/>
          </cell>
          <cell r="BV126" t="str">
            <v/>
          </cell>
          <cell r="BW126" t="str">
            <v/>
          </cell>
          <cell r="BX126" t="str">
            <v/>
          </cell>
          <cell r="BY126" t="str">
            <v/>
          </cell>
          <cell r="BZ126" t="str">
            <v/>
          </cell>
          <cell r="CA126" t="str">
            <v/>
          </cell>
          <cell r="CB126" t="str">
            <v/>
          </cell>
          <cell r="CC126" t="str">
            <v/>
          </cell>
          <cell r="CD126" t="str">
            <v/>
          </cell>
          <cell r="CE126" t="str">
            <v/>
          </cell>
          <cell r="CF126" t="str">
            <v/>
          </cell>
          <cell r="CG126" t="str">
            <v/>
          </cell>
          <cell r="CH126" t="str">
            <v/>
          </cell>
          <cell r="CI126" t="str">
            <v/>
          </cell>
          <cell r="CJ126" t="str">
            <v/>
          </cell>
          <cell r="CK126" t="str">
            <v/>
          </cell>
          <cell r="CL126" t="str">
            <v/>
          </cell>
          <cell r="CM126" t="str">
            <v/>
          </cell>
          <cell r="CN126" t="str">
            <v/>
          </cell>
          <cell r="CO126" t="str">
            <v/>
          </cell>
          <cell r="CP126" t="str">
            <v/>
          </cell>
          <cell r="CQ126" t="str">
            <v/>
          </cell>
          <cell r="CR126" t="str">
            <v/>
          </cell>
          <cell r="CS126" t="str">
            <v/>
          </cell>
          <cell r="CT126" t="str">
            <v/>
          </cell>
          <cell r="CU126" t="str">
            <v/>
          </cell>
          <cell r="CV126" t="str">
            <v/>
          </cell>
          <cell r="CW126" t="str">
            <v/>
          </cell>
          <cell r="CX126" t="str">
            <v/>
          </cell>
          <cell r="CY126" t="str">
            <v/>
          </cell>
          <cell r="CZ126" t="str">
            <v/>
          </cell>
          <cell r="DA126" t="str">
            <v/>
          </cell>
          <cell r="DB126" t="str">
            <v/>
          </cell>
          <cell r="DC126" t="str">
            <v/>
          </cell>
          <cell r="DD126" t="str">
            <v/>
          </cell>
          <cell r="DE126" t="str">
            <v/>
          </cell>
          <cell r="DF126" t="str">
            <v/>
          </cell>
          <cell r="DG126" t="str">
            <v/>
          </cell>
        </row>
        <row r="127">
          <cell r="B127">
            <v>127</v>
          </cell>
          <cell r="C127" t="str">
            <v>Lucro líquido</v>
          </cell>
          <cell r="D127">
            <v>1888</v>
          </cell>
          <cell r="G127">
            <v>1888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-4.9366926999999796</v>
          </cell>
          <cell r="Q127">
            <v>-4.9366926999999796</v>
          </cell>
          <cell r="R127">
            <v>0</v>
          </cell>
          <cell r="S127">
            <v>0</v>
          </cell>
          <cell r="T127">
            <v>-6.6333355599999093</v>
          </cell>
          <cell r="U127">
            <v>-1.6966428599999297</v>
          </cell>
          <cell r="V127">
            <v>0</v>
          </cell>
          <cell r="W127">
            <v>0</v>
          </cell>
          <cell r="X127">
            <v>-18.465004769999993</v>
          </cell>
          <cell r="Y127">
            <v>-11.831669210000083</v>
          </cell>
          <cell r="Z127">
            <v>0</v>
          </cell>
          <cell r="AA127">
            <v>0</v>
          </cell>
          <cell r="AB127">
            <v>-14.622961080000076</v>
          </cell>
          <cell r="AC127">
            <v>3.8420436899999171</v>
          </cell>
          <cell r="AD127">
            <v>0</v>
          </cell>
          <cell r="AE127">
            <v>0</v>
          </cell>
          <cell r="AF127">
            <v>-17.344949530000083</v>
          </cell>
          <cell r="AG127">
            <v>-2.7219884500000067</v>
          </cell>
          <cell r="AH127">
            <v>0</v>
          </cell>
          <cell r="AI127">
            <v>0</v>
          </cell>
          <cell r="AJ127">
            <v>-1.2891624300001496</v>
          </cell>
          <cell r="AK127">
            <v>16.055787099999932</v>
          </cell>
          <cell r="AL127">
            <v>0</v>
          </cell>
          <cell r="AM127">
            <v>0</v>
          </cell>
          <cell r="AN127">
            <v>-11.886901500000082</v>
          </cell>
          <cell r="AO127">
            <v>-10.597739069999932</v>
          </cell>
          <cell r="AP127">
            <v>0</v>
          </cell>
          <cell r="AQ127">
            <v>0</v>
          </cell>
          <cell r="AR127">
            <v>-21.786518769999947</v>
          </cell>
          <cell r="AS127">
            <v>-9.8996172699998652</v>
          </cell>
          <cell r="AT127">
            <v>0</v>
          </cell>
          <cell r="AU127">
            <v>0</v>
          </cell>
          <cell r="AV127">
            <v>-18.322288189999824</v>
          </cell>
          <cell r="AW127">
            <v>3.4642305800001232</v>
          </cell>
          <cell r="AX127">
            <v>0</v>
          </cell>
          <cell r="AY127">
            <v>0</v>
          </cell>
          <cell r="AZ127">
            <v>-22.400106820000154</v>
          </cell>
          <cell r="BA127">
            <v>-4.0778186300003298</v>
          </cell>
          <cell r="BB127">
            <v>0</v>
          </cell>
          <cell r="BC127">
            <v>0</v>
          </cell>
          <cell r="BD127">
            <v>-16.898224379999711</v>
          </cell>
          <cell r="BE127">
            <v>5.5018824400004434</v>
          </cell>
          <cell r="BF127">
            <v>0</v>
          </cell>
          <cell r="BG127">
            <v>0</v>
          </cell>
          <cell r="BH127">
            <v>-40.334246159999594</v>
          </cell>
          <cell r="BI127">
            <v>-23.436021779999884</v>
          </cell>
          <cell r="BJ127">
            <v>0</v>
          </cell>
          <cell r="BK127">
            <v>0</v>
          </cell>
          <cell r="BL127">
            <v>11.72514786999999</v>
          </cell>
          <cell r="BM127">
            <v>11.72514786999999</v>
          </cell>
          <cell r="BN127">
            <v>1.7724686499999929</v>
          </cell>
          <cell r="BO127">
            <v>1.7724686499999929</v>
          </cell>
          <cell r="BP127">
            <v>18.118167270000047</v>
          </cell>
          <cell r="BQ127">
            <v>6.3930194000000569</v>
          </cell>
          <cell r="BR127">
            <v>2.5219144700000093</v>
          </cell>
          <cell r="BS127">
            <v>0.74944582000001625</v>
          </cell>
          <cell r="BT127">
            <v>14.044588079999976</v>
          </cell>
          <cell r="BU127">
            <v>-4.0735791900000713</v>
          </cell>
          <cell r="BV127">
            <v>-0.9286439799999946</v>
          </cell>
          <cell r="BW127">
            <v>-3.4505584500000039</v>
          </cell>
          <cell r="BX127">
            <v>16.377890500000106</v>
          </cell>
          <cell r="BY127">
            <v>2.3333024200001304</v>
          </cell>
          <cell r="BZ127">
            <v>-2.4296986099999991</v>
          </cell>
          <cell r="CA127">
            <v>-1.5010546300000047</v>
          </cell>
          <cell r="CB127">
            <v>-4.7878837499999758</v>
          </cell>
          <cell r="CC127">
            <v>-21.165774250000084</v>
          </cell>
          <cell r="CD127">
            <v>-7.1785585400000009</v>
          </cell>
          <cell r="CE127">
            <v>-4.7488599300000018</v>
          </cell>
          <cell r="CF127">
            <v>4.082484500000076</v>
          </cell>
          <cell r="CG127">
            <v>8.8703682500000518</v>
          </cell>
          <cell r="CH127">
            <v>-12.581685100000001</v>
          </cell>
          <cell r="CI127">
            <v>-5.4031265600000005</v>
          </cell>
          <cell r="CJ127">
            <v>-0.10438904999992694</v>
          </cell>
          <cell r="CK127">
            <v>-4.1868735500000032</v>
          </cell>
          <cell r="CL127">
            <v>-11.549805559999996</v>
          </cell>
          <cell r="CM127">
            <v>1.0318795400000047</v>
          </cell>
          <cell r="CN127">
            <v>1.843560970000129</v>
          </cell>
          <cell r="CO127">
            <v>1.9479500200000559</v>
          </cell>
          <cell r="CP127">
            <v>-10.911336549999998</v>
          </cell>
          <cell r="CQ127">
            <v>0.63846900999999789</v>
          </cell>
          <cell r="CR127">
            <v>4.6436413099999392</v>
          </cell>
          <cell r="CS127">
            <v>2.80008033999981</v>
          </cell>
          <cell r="CT127">
            <v>-3.3549368900000349</v>
          </cell>
          <cell r="CU127">
            <v>7.556399659999963</v>
          </cell>
          <cell r="CV127">
            <v>15.196021509999897</v>
          </cell>
          <cell r="CW127">
            <v>10.552380199999957</v>
          </cell>
          <cell r="CX127">
            <v>6.5609774099999392</v>
          </cell>
          <cell r="CY127">
            <v>9.9159142999999741</v>
          </cell>
          <cell r="CZ127">
            <v>27.479803549999914</v>
          </cell>
          <cell r="DA127">
            <v>12.283782040000018</v>
          </cell>
          <cell r="DB127">
            <v>13.59397113999994</v>
          </cell>
          <cell r="DC127">
            <v>7.0329937300000021</v>
          </cell>
          <cell r="DD127">
            <v>0</v>
          </cell>
          <cell r="DE127">
            <v>-27.479803549999914</v>
          </cell>
          <cell r="DF127">
            <v>14.730986209999948</v>
          </cell>
          <cell r="DG127">
            <v>1.137015070000007</v>
          </cell>
        </row>
        <row r="128">
          <cell r="B128">
            <v>128</v>
          </cell>
          <cell r="C128" t="str">
            <v>Margem</v>
          </cell>
          <cell r="L128" t="e">
            <v>#DIV/0!</v>
          </cell>
          <cell r="M128" t="e">
            <v>#DIV/0!</v>
          </cell>
          <cell r="N128" t="e">
            <v>#DIV/0!</v>
          </cell>
          <cell r="O128" t="e">
            <v>#DIV/0!</v>
          </cell>
          <cell r="P128">
            <v>-6.3415234268250242E-2</v>
          </cell>
          <cell r="Q128">
            <v>-6.3415234268250242E-2</v>
          </cell>
          <cell r="R128" t="e">
            <v>#DIV/0!</v>
          </cell>
          <cell r="S128" t="e">
            <v>#DIV/0!</v>
          </cell>
          <cell r="T128">
            <v>-3.6294430266716499E-2</v>
          </cell>
          <cell r="U128">
            <v>-1.6171217119340938E-2</v>
          </cell>
          <cell r="V128" t="e">
            <v>#DIV/0!</v>
          </cell>
          <cell r="W128" t="e">
            <v>#DIV/0!</v>
          </cell>
          <cell r="X128">
            <v>-6.6280537642372503E-2</v>
          </cell>
          <cell r="Y128">
            <v>-0.12347281893178481</v>
          </cell>
          <cell r="Z128" t="e">
            <v>#DIV/0!</v>
          </cell>
          <cell r="AA128" t="e">
            <v>#DIV/0!</v>
          </cell>
          <cell r="AB128">
            <v>-4.4652702175229764E-2</v>
          </cell>
          <cell r="AC128">
            <v>7.8579893937916964E-2</v>
          </cell>
          <cell r="AD128" t="e">
            <v>#DIV/0!</v>
          </cell>
          <cell r="AE128" t="e">
            <v>#DIV/0!</v>
          </cell>
          <cell r="AF128">
            <v>-4.779672880019175E-2</v>
          </cell>
          <cell r="AG128">
            <v>-7.6875437412539507E-2</v>
          </cell>
          <cell r="AH128" t="e">
            <v>#DIV/0!</v>
          </cell>
          <cell r="AI128" t="e">
            <v>#DIV/0!</v>
          </cell>
          <cell r="AJ128">
            <v>-3.1332003017419752E-3</v>
          </cell>
          <cell r="AK128">
            <v>0.33062178130763803</v>
          </cell>
          <cell r="AL128" t="e">
            <v>#DIV/0!</v>
          </cell>
          <cell r="AM128" t="e">
            <v>#DIV/0!</v>
          </cell>
          <cell r="AN128">
            <v>-2.4511136625623126E-2</v>
          </cell>
          <cell r="AO128">
            <v>-0.14417334283585656</v>
          </cell>
          <cell r="AP128" t="e">
            <v>#DIV/0!</v>
          </cell>
          <cell r="AQ128" t="e">
            <v>#DIV/0!</v>
          </cell>
          <cell r="AR128">
            <v>-3.6163959029697545E-2</v>
          </cell>
          <cell r="AS128">
            <v>-8.4267757922000863E-2</v>
          </cell>
          <cell r="AT128" t="e">
            <v>#DIV/0!</v>
          </cell>
          <cell r="AU128" t="e">
            <v>#DIV/0!</v>
          </cell>
          <cell r="AV128">
            <v>-2.3323633599898717E-2</v>
          </cell>
          <cell r="AW128">
            <v>1.8916767148382505E-2</v>
          </cell>
          <cell r="AX128" t="e">
            <v>#DIV/0!</v>
          </cell>
          <cell r="AY128" t="e">
            <v>#DIV/0!</v>
          </cell>
          <cell r="AZ128">
            <v>-2.2394012020676642E-2</v>
          </cell>
          <cell r="BA128">
            <v>-1.8992686551163578E-2</v>
          </cell>
          <cell r="BB128" t="e">
            <v>#DIV/0!</v>
          </cell>
          <cell r="BC128" t="e">
            <v>#DIV/0!</v>
          </cell>
          <cell r="BD128">
            <v>-1.4395833951366168E-2</v>
          </cell>
          <cell r="BE128">
            <v>3.1701044642342656E-2</v>
          </cell>
          <cell r="BF128" t="e">
            <v>#DIV/0!</v>
          </cell>
          <cell r="BG128" t="e">
            <v>#DIV/0!</v>
          </cell>
          <cell r="BH128">
            <v>-3.1380003659204757E-2</v>
          </cell>
          <cell r="BI128">
            <v>-0.21014844170555827</v>
          </cell>
          <cell r="BJ128" t="e">
            <v>#DIV/0!</v>
          </cell>
          <cell r="BK128" t="e">
            <v>#DIV/0!</v>
          </cell>
          <cell r="BL128">
            <v>0.1377418122453179</v>
          </cell>
          <cell r="BM128">
            <v>0.1377418122453179</v>
          </cell>
          <cell r="BN128">
            <v>2.066833500196438E-2</v>
          </cell>
          <cell r="BO128">
            <v>2.066833500196438E-2</v>
          </cell>
          <cell r="BP128">
            <v>0.11166987763466547</v>
          </cell>
          <cell r="BQ128">
            <v>8.289329712010568E-2</v>
          </cell>
          <cell r="BR128">
            <v>1.5296093652490361E-2</v>
          </cell>
          <cell r="BS128">
            <v>9.4728164331547692E-3</v>
          </cell>
          <cell r="BT128">
            <v>5.4531096945477288E-2</v>
          </cell>
          <cell r="BU128">
            <v>-4.2742855554874282E-2</v>
          </cell>
          <cell r="BV128">
            <v>-3.8267769839738183E-3</v>
          </cell>
          <cell r="BW128">
            <v>-4.4353420353486842E-2</v>
          </cell>
          <cell r="BX128">
            <v>5.348180509828606E-2</v>
          </cell>
          <cell r="BY128">
            <v>4.7930420934668393E-2</v>
          </cell>
          <cell r="BZ128">
            <v>-8.4562524561508506E-3</v>
          </cell>
          <cell r="CA128">
            <v>-3.3613959603957064E-2</v>
          </cell>
          <cell r="CB128">
            <v>-1.3162163251226856E-2</v>
          </cell>
          <cell r="CC128">
            <v>-0.36791987449866598</v>
          </cell>
          <cell r="CD128">
            <v>-2.1697570332132571E-2</v>
          </cell>
          <cell r="CE128">
            <v>-0.10911777448761942</v>
          </cell>
          <cell r="CF128">
            <v>9.6743148009863639E-3</v>
          </cell>
          <cell r="CG128">
            <v>0.152330817852252</v>
          </cell>
          <cell r="CH128">
            <v>-3.2601164209010783E-2</v>
          </cell>
          <cell r="CI128">
            <v>-9.8093690100798964E-2</v>
          </cell>
          <cell r="CJ128">
            <v>-2.0621414620407321E-4</v>
          </cell>
          <cell r="CK128">
            <v>-4.9710804933128939E-2</v>
          </cell>
          <cell r="CL128">
            <v>-2.4915320538256871E-2</v>
          </cell>
          <cell r="CM128">
            <v>1.3291436902571445E-2</v>
          </cell>
          <cell r="CN128">
            <v>2.9963004900509091E-3</v>
          </cell>
          <cell r="CO128">
            <v>1.7860885862199471E-2</v>
          </cell>
          <cell r="CP128">
            <v>-1.8413495893482526E-2</v>
          </cell>
          <cell r="CQ128">
            <v>4.9489733976118937E-3</v>
          </cell>
          <cell r="CR128">
            <v>5.8849028569669263E-3</v>
          </cell>
          <cell r="CS128">
            <v>1.6111128534028428E-2</v>
          </cell>
          <cell r="CT128">
            <v>-4.2377428929023945E-3</v>
          </cell>
          <cell r="CU128">
            <v>3.7951383789008745E-2</v>
          </cell>
          <cell r="CV128">
            <v>1.4638072685695036E-2</v>
          </cell>
          <cell r="CW128">
            <v>4.2372348028510788E-2</v>
          </cell>
          <cell r="CX128">
            <v>6.4310151688111326E-3</v>
          </cell>
          <cell r="CY128">
            <v>4.3390269401693556E-2</v>
          </cell>
          <cell r="CZ128">
            <v>2.1567683630698546E-2</v>
          </cell>
          <cell r="DA128">
            <v>5.2049240893168938E-2</v>
          </cell>
          <cell r="DB128">
            <v>1.1169760408603241E-2</v>
          </cell>
          <cell r="DC128">
            <v>3.5732271640851805E-2</v>
          </cell>
          <cell r="DD128" t="e">
            <v>#DIV/0!</v>
          </cell>
          <cell r="DE128">
            <v>2.1567683630698546E-2</v>
          </cell>
          <cell r="DF128">
            <v>1.1075740672801889E-2</v>
          </cell>
          <cell r="DG128">
            <v>1.0063032813471699E-2</v>
          </cell>
        </row>
        <row r="129">
          <cell r="B129">
            <v>129</v>
          </cell>
        </row>
        <row r="130">
          <cell r="B130">
            <v>130</v>
          </cell>
        </row>
        <row r="131">
          <cell r="B131">
            <v>131</v>
          </cell>
          <cell r="C131" t="str">
            <v>RECONCILIAÇÃO DO EBITDA</v>
          </cell>
        </row>
        <row r="132">
          <cell r="B132">
            <v>132</v>
          </cell>
          <cell r="C132" t="str">
            <v>EBIT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-2.4984656899999793</v>
          </cell>
          <cell r="Q132">
            <v>-2.4984656899999793</v>
          </cell>
          <cell r="R132">
            <v>0</v>
          </cell>
          <cell r="S132">
            <v>0</v>
          </cell>
          <cell r="T132">
            <v>-4.122955049999911</v>
          </cell>
          <cell r="U132">
            <v>-1.6244893599999317</v>
          </cell>
          <cell r="V132">
            <v>0</v>
          </cell>
          <cell r="W132">
            <v>0</v>
          </cell>
          <cell r="X132">
            <v>-7.4172094499999908</v>
          </cell>
          <cell r="Y132">
            <v>-3.294254400000078</v>
          </cell>
          <cell r="Z132">
            <v>0</v>
          </cell>
          <cell r="AA132">
            <v>0</v>
          </cell>
          <cell r="AB132">
            <v>-11.299817420000073</v>
          </cell>
          <cell r="AC132">
            <v>-3.8826079700000848</v>
          </cell>
          <cell r="AD132">
            <v>0</v>
          </cell>
          <cell r="AE132">
            <v>0</v>
          </cell>
          <cell r="AF132">
            <v>-20.286966820000082</v>
          </cell>
          <cell r="AG132">
            <v>-8.9871494000000034</v>
          </cell>
          <cell r="AH132">
            <v>0</v>
          </cell>
          <cell r="AI132">
            <v>0</v>
          </cell>
          <cell r="AJ132">
            <v>-10.074547560000148</v>
          </cell>
          <cell r="AK132">
            <v>10.21241925999993</v>
          </cell>
          <cell r="AL132">
            <v>0</v>
          </cell>
          <cell r="AM132">
            <v>0</v>
          </cell>
          <cell r="AN132">
            <v>-14.55967568000008</v>
          </cell>
          <cell r="AO132">
            <v>-4.4851281199999269</v>
          </cell>
          <cell r="AP132">
            <v>0</v>
          </cell>
          <cell r="AQ132">
            <v>0</v>
          </cell>
          <cell r="AR132">
            <v>-22.006006009999972</v>
          </cell>
          <cell r="AS132">
            <v>-7.446330329999892</v>
          </cell>
          <cell r="AT132">
            <v>0</v>
          </cell>
          <cell r="AU132">
            <v>0</v>
          </cell>
          <cell r="AV132">
            <v>-23.024321369999818</v>
          </cell>
          <cell r="AW132">
            <v>-1.0183153599998445</v>
          </cell>
          <cell r="AX132">
            <v>0</v>
          </cell>
          <cell r="AY132">
            <v>0</v>
          </cell>
          <cell r="AZ132">
            <v>-21.122272770000166</v>
          </cell>
          <cell r="BA132">
            <v>1.9020485999996453</v>
          </cell>
          <cell r="BB132">
            <v>0</v>
          </cell>
          <cell r="BC132">
            <v>0</v>
          </cell>
          <cell r="BD132">
            <v>-13.521598079999741</v>
          </cell>
          <cell r="BE132">
            <v>7.6006746900004298</v>
          </cell>
          <cell r="BF132">
            <v>0</v>
          </cell>
          <cell r="BG132">
            <v>0</v>
          </cell>
          <cell r="BH132">
            <v>-37.867708879999583</v>
          </cell>
          <cell r="BI132">
            <v>-24.346110799999828</v>
          </cell>
          <cell r="BJ132">
            <v>0</v>
          </cell>
          <cell r="BK132">
            <v>0</v>
          </cell>
          <cell r="BL132">
            <v>3.5632606399999895</v>
          </cell>
          <cell r="BM132">
            <v>3.5632606399999895</v>
          </cell>
          <cell r="BN132">
            <v>-1.0007015100000043</v>
          </cell>
          <cell r="BO132">
            <v>-1.0007015100000043</v>
          </cell>
          <cell r="BP132">
            <v>4.5009901500000442</v>
          </cell>
          <cell r="BQ132">
            <v>0.93772951000005467</v>
          </cell>
          <cell r="BR132">
            <v>-2.567655609999985</v>
          </cell>
          <cell r="BS132">
            <v>-1.5669540999999834</v>
          </cell>
          <cell r="BT132">
            <v>3.2356878299999785</v>
          </cell>
          <cell r="BU132">
            <v>-1.2653023200000639</v>
          </cell>
          <cell r="BV132">
            <v>-4.2755048199999877</v>
          </cell>
          <cell r="BW132">
            <v>-1.7078492100000027</v>
          </cell>
          <cell r="BX132">
            <v>0.78117136000010134</v>
          </cell>
          <cell r="BY132">
            <v>-2.4545164699998754</v>
          </cell>
          <cell r="BZ132">
            <v>-5.7206613299999916</v>
          </cell>
          <cell r="CA132">
            <v>-1.4451565100000034</v>
          </cell>
          <cell r="CB132">
            <v>-0.78593209999996816</v>
          </cell>
          <cell r="CC132">
            <v>-1.5671034600000748</v>
          </cell>
          <cell r="CD132">
            <v>-8.1974940499999924</v>
          </cell>
          <cell r="CE132">
            <v>-2.4768327200000022</v>
          </cell>
          <cell r="CF132">
            <v>-2.2299953499999319</v>
          </cell>
          <cell r="CG132">
            <v>-1.4440632499999513</v>
          </cell>
          <cell r="CH132">
            <v>-10.320270049999984</v>
          </cell>
          <cell r="CI132">
            <v>-2.1227759999999991</v>
          </cell>
          <cell r="CJ132">
            <v>-5.0222256699999335</v>
          </cell>
          <cell r="CK132">
            <v>-2.7922303200000069</v>
          </cell>
          <cell r="CL132">
            <v>-6.5146552599999836</v>
          </cell>
          <cell r="CM132">
            <v>3.8056147900000035</v>
          </cell>
          <cell r="CN132">
            <v>-5.838331319999881</v>
          </cell>
          <cell r="CO132">
            <v>-0.81610564999994217</v>
          </cell>
          <cell r="CP132">
            <v>-0.75310003999997122</v>
          </cell>
          <cell r="CQ132">
            <v>5.7615552200000018</v>
          </cell>
          <cell r="CR132">
            <v>4.1065375199999323</v>
          </cell>
          <cell r="CS132">
            <v>9.9448688399998098</v>
          </cell>
          <cell r="CT132">
            <v>14.892342289999974</v>
          </cell>
          <cell r="CU132">
            <v>15.645442329999964</v>
          </cell>
          <cell r="CV132">
            <v>16.13124755999992</v>
          </cell>
          <cell r="CW132">
            <v>12.024710039999974</v>
          </cell>
          <cell r="CX132">
            <v>33.831700489999946</v>
          </cell>
          <cell r="CY132">
            <v>18.939358199999972</v>
          </cell>
          <cell r="CZ132">
            <v>37.70628460999994</v>
          </cell>
          <cell r="DA132">
            <v>21.575037050000017</v>
          </cell>
          <cell r="DB132">
            <v>50.564246639999936</v>
          </cell>
          <cell r="DC132">
            <v>16.732546150000001</v>
          </cell>
          <cell r="DD132">
            <v>0</v>
          </cell>
          <cell r="DE132">
            <v>-37.70628460999994</v>
          </cell>
          <cell r="DF132">
            <v>57.275920789999972</v>
          </cell>
          <cell r="DG132">
            <v>6.7116741500000092</v>
          </cell>
        </row>
        <row r="133">
          <cell r="B133">
            <v>133</v>
          </cell>
          <cell r="C133" t="str">
            <v>Depreciações e amortizações</v>
          </cell>
          <cell r="D133">
            <v>1381</v>
          </cell>
          <cell r="E133">
            <v>1555</v>
          </cell>
          <cell r="F133">
            <v>1727</v>
          </cell>
          <cell r="G133">
            <v>1381</v>
          </cell>
          <cell r="H133">
            <v>1555</v>
          </cell>
          <cell r="I133">
            <v>1727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0.22673697999999998</v>
          </cell>
          <cell r="Q133">
            <v>0.22673697999999998</v>
          </cell>
          <cell r="R133">
            <v>0</v>
          </cell>
          <cell r="S133">
            <v>0</v>
          </cell>
          <cell r="T133">
            <v>0.45499957999999996</v>
          </cell>
          <cell r="U133">
            <v>0.22826259999999998</v>
          </cell>
          <cell r="V133">
            <v>0</v>
          </cell>
          <cell r="W133">
            <v>0</v>
          </cell>
          <cell r="X133">
            <v>0.81291526000000003</v>
          </cell>
          <cell r="Y133">
            <v>0.35791568000000007</v>
          </cell>
          <cell r="Z133">
            <v>0</v>
          </cell>
          <cell r="AA133">
            <v>0</v>
          </cell>
          <cell r="AB133">
            <v>1.18837354</v>
          </cell>
          <cell r="AC133">
            <v>0.37545827999999992</v>
          </cell>
          <cell r="AD133">
            <v>0</v>
          </cell>
          <cell r="AE133">
            <v>0</v>
          </cell>
          <cell r="AF133">
            <v>1.56624144</v>
          </cell>
          <cell r="AG133">
            <v>0.37786790000000003</v>
          </cell>
          <cell r="AH133">
            <v>0</v>
          </cell>
          <cell r="AI133">
            <v>0</v>
          </cell>
          <cell r="AJ133">
            <v>1.94042198</v>
          </cell>
          <cell r="AK133">
            <v>0.37418054000000001</v>
          </cell>
          <cell r="AL133">
            <v>0</v>
          </cell>
          <cell r="AM133">
            <v>0</v>
          </cell>
          <cell r="AN133">
            <v>2.3287977599999996</v>
          </cell>
          <cell r="AO133">
            <v>0.38837577999999962</v>
          </cell>
          <cell r="AP133">
            <v>0</v>
          </cell>
          <cell r="AQ133">
            <v>0</v>
          </cell>
          <cell r="AR133">
            <v>2.7270063199999997</v>
          </cell>
          <cell r="AS133">
            <v>0.39820856000000004</v>
          </cell>
          <cell r="AT133">
            <v>0</v>
          </cell>
          <cell r="AU133">
            <v>0</v>
          </cell>
          <cell r="AV133">
            <v>3.1104417800000004</v>
          </cell>
          <cell r="AW133">
            <v>0.38343546000000073</v>
          </cell>
          <cell r="AX133">
            <v>0</v>
          </cell>
          <cell r="AY133">
            <v>0</v>
          </cell>
          <cell r="AZ133">
            <v>3.5324910599999999</v>
          </cell>
          <cell r="BA133">
            <v>0.42204927999999953</v>
          </cell>
          <cell r="BB133">
            <v>0</v>
          </cell>
          <cell r="BC133">
            <v>0</v>
          </cell>
          <cell r="BD133">
            <v>3.9547694199999999</v>
          </cell>
          <cell r="BE133">
            <v>0.42227835999999996</v>
          </cell>
          <cell r="BF133">
            <v>0</v>
          </cell>
          <cell r="BG133">
            <v>0</v>
          </cell>
          <cell r="BH133">
            <v>4.3750924600000003</v>
          </cell>
          <cell r="BI133">
            <v>0.42032304000000043</v>
          </cell>
          <cell r="BJ133">
            <v>0</v>
          </cell>
          <cell r="BK133">
            <v>0</v>
          </cell>
          <cell r="BL133">
            <v>0.45961542999999999</v>
          </cell>
          <cell r="BM133">
            <v>0.45961542999999999</v>
          </cell>
          <cell r="BN133">
            <v>0.46078182000000001</v>
          </cell>
          <cell r="BO133">
            <v>0.46078182000000001</v>
          </cell>
          <cell r="BP133">
            <v>0.99947129000000001</v>
          </cell>
          <cell r="BQ133">
            <v>0.53985586000000008</v>
          </cell>
          <cell r="BR133">
            <v>0.98242383</v>
          </cell>
          <cell r="BS133">
            <v>0.52164200999999999</v>
          </cell>
          <cell r="BT133">
            <v>1.5317083900000001</v>
          </cell>
          <cell r="BU133">
            <v>0.53223710000000013</v>
          </cell>
          <cell r="BV133">
            <v>1.5061873299999999</v>
          </cell>
          <cell r="BW133">
            <v>0.52376350000000005</v>
          </cell>
          <cell r="BX133">
            <v>2.05908954</v>
          </cell>
          <cell r="BY133">
            <v>0.52738114999999985</v>
          </cell>
          <cell r="BZ133">
            <v>2.03051665</v>
          </cell>
          <cell r="CA133">
            <v>0.52432931999999999</v>
          </cell>
          <cell r="CB133">
            <v>2.5865328700000001</v>
          </cell>
          <cell r="CC133">
            <v>0.5274433300000001</v>
          </cell>
          <cell r="CD133">
            <v>2.5572651400000002</v>
          </cell>
          <cell r="CE133">
            <v>0.52674849000000001</v>
          </cell>
          <cell r="CF133">
            <v>3.1123259300000004</v>
          </cell>
          <cell r="CG133">
            <v>0.52579306000000026</v>
          </cell>
          <cell r="CH133">
            <v>3.0894997100000001</v>
          </cell>
          <cell r="CI133">
            <v>0.53223456999999996</v>
          </cell>
          <cell r="CJ133">
            <v>3.6390400900000004</v>
          </cell>
          <cell r="CK133">
            <v>0.52671416000000004</v>
          </cell>
          <cell r="CL133">
            <v>3.6287631999999999</v>
          </cell>
          <cell r="CM133">
            <v>0.53926348999999996</v>
          </cell>
          <cell r="CN133">
            <v>4.1654728500000004</v>
          </cell>
          <cell r="CO133">
            <v>0.52643276000000006</v>
          </cell>
          <cell r="CP133">
            <v>4.1708391899999997</v>
          </cell>
          <cell r="CQ133">
            <v>0.54207598999999995</v>
          </cell>
          <cell r="CR133">
            <v>4.7172570899999995</v>
          </cell>
          <cell r="CS133">
            <v>0.55178423999999904</v>
          </cell>
          <cell r="CT133">
            <v>4.71403602</v>
          </cell>
          <cell r="CU133">
            <v>0.54319683000000007</v>
          </cell>
          <cell r="CV133">
            <v>5.28977276</v>
          </cell>
          <cell r="CW133">
            <v>0.57251567000000048</v>
          </cell>
          <cell r="CX133">
            <v>5.2572328500000003</v>
          </cell>
          <cell r="CY133">
            <v>0.54319683000000007</v>
          </cell>
          <cell r="CZ133">
            <v>5.8473451899999995</v>
          </cell>
          <cell r="DA133">
            <v>0.55757242999999956</v>
          </cell>
          <cell r="DB133">
            <v>5.8020380000000005</v>
          </cell>
          <cell r="DC133">
            <v>0.54480515000000007</v>
          </cell>
          <cell r="DD133">
            <v>0</v>
          </cell>
          <cell r="DE133">
            <v>-5.8473451899999995</v>
          </cell>
          <cell r="DF133">
            <v>6.3468431500000007</v>
          </cell>
          <cell r="DG133">
            <v>0.54480515000000007</v>
          </cell>
        </row>
        <row r="134">
          <cell r="B134">
            <v>134</v>
          </cell>
          <cell r="C134" t="str">
            <v>Prod</v>
          </cell>
          <cell r="D134">
            <v>1381</v>
          </cell>
          <cell r="G134">
            <v>1381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0.14334982999999998</v>
          </cell>
          <cell r="Q134">
            <v>0.14334982999999998</v>
          </cell>
          <cell r="R134">
            <v>0</v>
          </cell>
          <cell r="S134">
            <v>0</v>
          </cell>
          <cell r="T134">
            <v>0.28662190999999998</v>
          </cell>
          <cell r="U134">
            <v>0.14327208</v>
          </cell>
          <cell r="V134">
            <v>0</v>
          </cell>
          <cell r="W134">
            <v>0</v>
          </cell>
          <cell r="X134">
            <v>0.46453639000000002</v>
          </cell>
          <cell r="Y134">
            <v>0.17791448000000004</v>
          </cell>
          <cell r="Z134">
            <v>0</v>
          </cell>
          <cell r="AA134">
            <v>0</v>
          </cell>
          <cell r="AB134">
            <v>0.64024424999999996</v>
          </cell>
          <cell r="AC134">
            <v>0.17570785999999994</v>
          </cell>
          <cell r="AD134">
            <v>0</v>
          </cell>
          <cell r="AE134">
            <v>0</v>
          </cell>
          <cell r="AF134">
            <v>0.81688678000000003</v>
          </cell>
          <cell r="AG134">
            <v>0.17664253000000008</v>
          </cell>
          <cell r="AH134">
            <v>0</v>
          </cell>
          <cell r="AI134">
            <v>0</v>
          </cell>
          <cell r="AJ134">
            <v>0.99623918</v>
          </cell>
          <cell r="AK134">
            <v>0.17935239999999997</v>
          </cell>
          <cell r="AL134">
            <v>0</v>
          </cell>
          <cell r="AM134">
            <v>0</v>
          </cell>
          <cell r="AN134">
            <v>1.1871982700000001</v>
          </cell>
          <cell r="AO134">
            <v>0.19095909000000011</v>
          </cell>
          <cell r="AP134">
            <v>0</v>
          </cell>
          <cell r="AQ134">
            <v>0</v>
          </cell>
          <cell r="AR134">
            <v>1.38835194</v>
          </cell>
          <cell r="AS134">
            <v>0.20115366999999984</v>
          </cell>
          <cell r="AT134">
            <v>0</v>
          </cell>
          <cell r="AU134">
            <v>0</v>
          </cell>
          <cell r="AV134">
            <v>1.57626322</v>
          </cell>
          <cell r="AW134">
            <v>0.18791128000000001</v>
          </cell>
          <cell r="AX134">
            <v>0</v>
          </cell>
          <cell r="AY134">
            <v>0</v>
          </cell>
          <cell r="AZ134">
            <v>1.7910740700000001</v>
          </cell>
          <cell r="BA134">
            <v>0.21481085000000011</v>
          </cell>
          <cell r="BB134">
            <v>0</v>
          </cell>
          <cell r="BC134">
            <v>0</v>
          </cell>
          <cell r="BD134">
            <v>2.0071627799999998</v>
          </cell>
          <cell r="BE134">
            <v>0.21608870999999974</v>
          </cell>
          <cell r="BF134">
            <v>0</v>
          </cell>
          <cell r="BG134">
            <v>0</v>
          </cell>
          <cell r="BH134">
            <v>2.22324615</v>
          </cell>
          <cell r="BI134">
            <v>0.21608337000000022</v>
          </cell>
          <cell r="BJ134">
            <v>0</v>
          </cell>
          <cell r="BK134">
            <v>0</v>
          </cell>
          <cell r="BL134">
            <v>0.23657351999999998</v>
          </cell>
          <cell r="BM134">
            <v>0.23657351999999998</v>
          </cell>
          <cell r="BN134">
            <v>0.23737162000000001</v>
          </cell>
          <cell r="BO134">
            <v>0.23737162000000001</v>
          </cell>
          <cell r="BP134">
            <v>0.54768689999999998</v>
          </cell>
          <cell r="BQ134">
            <v>0.31111337999999999</v>
          </cell>
          <cell r="BR134">
            <v>0.53529171000000009</v>
          </cell>
          <cell r="BS134">
            <v>0.29792009000000003</v>
          </cell>
          <cell r="BT134">
            <v>0.85406993000000009</v>
          </cell>
          <cell r="BU134">
            <v>0.30638303000000011</v>
          </cell>
          <cell r="BV134">
            <v>0.83533329000000012</v>
          </cell>
          <cell r="BW134">
            <v>0.30004158000000003</v>
          </cell>
          <cell r="BX134">
            <v>1.1563545500000001</v>
          </cell>
          <cell r="BY134">
            <v>0.30228462</v>
          </cell>
          <cell r="BZ134">
            <v>1.1356990300000001</v>
          </cell>
          <cell r="CA134">
            <v>0.30036573999999999</v>
          </cell>
          <cell r="CB134">
            <v>1.45857923</v>
          </cell>
          <cell r="CC134">
            <v>0.30222467999999991</v>
          </cell>
          <cell r="CD134">
            <v>1.4383172800000001</v>
          </cell>
          <cell r="CE134">
            <v>0.30261824999999998</v>
          </cell>
          <cell r="CF134">
            <v>1.7584816699999999</v>
          </cell>
          <cell r="CG134">
            <v>0.29990243999999988</v>
          </cell>
          <cell r="CH134">
            <v>1.74520494</v>
          </cell>
          <cell r="CI134">
            <v>0.30688765999999995</v>
          </cell>
          <cell r="CJ134">
            <v>2.058602</v>
          </cell>
          <cell r="CK134">
            <v>0.30012033000000016</v>
          </cell>
          <cell r="CL134">
            <v>2.05898819</v>
          </cell>
          <cell r="CM134">
            <v>0.31378325000000001</v>
          </cell>
          <cell r="CN134">
            <v>2.3574614300000003</v>
          </cell>
          <cell r="CO134">
            <v>0.29885943000000026</v>
          </cell>
          <cell r="CP134">
            <v>2.37360061</v>
          </cell>
          <cell r="CQ134">
            <v>0.31461242</v>
          </cell>
          <cell r="CR134">
            <v>2.6717114500000001</v>
          </cell>
          <cell r="CS134">
            <v>0.3142500199999998</v>
          </cell>
          <cell r="CT134">
            <v>2.6886672000000003</v>
          </cell>
          <cell r="CU134">
            <v>0.31506659000000004</v>
          </cell>
          <cell r="CV134">
            <v>3.0050623299999999</v>
          </cell>
          <cell r="CW134">
            <v>0.33335087999999979</v>
          </cell>
          <cell r="CX134">
            <v>3.0037337900000001</v>
          </cell>
          <cell r="CY134">
            <v>0.31506659000000004</v>
          </cell>
          <cell r="CZ134">
            <v>3.3247922000000001</v>
          </cell>
          <cell r="DA134">
            <v>0.31972987000000019</v>
          </cell>
          <cell r="DB134">
            <v>3.3188003799999999</v>
          </cell>
          <cell r="DC134">
            <v>0.31506659000000004</v>
          </cell>
          <cell r="DD134">
            <v>0</v>
          </cell>
          <cell r="DE134">
            <v>-3.3247922000000001</v>
          </cell>
          <cell r="DF134">
            <v>3.6338669699999997</v>
          </cell>
          <cell r="DG134">
            <v>0.31506659000000004</v>
          </cell>
        </row>
        <row r="135">
          <cell r="B135">
            <v>135</v>
          </cell>
          <cell r="C135" t="str">
            <v>Adm</v>
          </cell>
          <cell r="D135">
            <v>1727</v>
          </cell>
          <cell r="G135">
            <v>1727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8.3387149999999993E-2</v>
          </cell>
          <cell r="Q135">
            <v>8.3387149999999993E-2</v>
          </cell>
          <cell r="R135">
            <v>0</v>
          </cell>
          <cell r="S135">
            <v>0</v>
          </cell>
          <cell r="T135">
            <v>0.16837767000000001</v>
          </cell>
          <cell r="U135">
            <v>8.4990520000000014E-2</v>
          </cell>
          <cell r="V135">
            <v>0</v>
          </cell>
          <cell r="W135">
            <v>0</v>
          </cell>
          <cell r="X135">
            <v>0.34837887000000001</v>
          </cell>
          <cell r="Y135">
            <v>0.1800012</v>
          </cell>
          <cell r="Z135">
            <v>0</v>
          </cell>
          <cell r="AA135">
            <v>0</v>
          </cell>
          <cell r="AB135">
            <v>0.54812928999999999</v>
          </cell>
          <cell r="AC135">
            <v>0.19975041999999998</v>
          </cell>
          <cell r="AD135">
            <v>0</v>
          </cell>
          <cell r="AE135">
            <v>0</v>
          </cell>
          <cell r="AF135">
            <v>0.74935466000000006</v>
          </cell>
          <cell r="AG135">
            <v>0.20122537000000007</v>
          </cell>
          <cell r="AH135">
            <v>0</v>
          </cell>
          <cell r="AI135">
            <v>0</v>
          </cell>
          <cell r="AJ135">
            <v>0.9441828000000001</v>
          </cell>
          <cell r="AK135">
            <v>0.19482814000000004</v>
          </cell>
          <cell r="AL135">
            <v>0</v>
          </cell>
          <cell r="AM135">
            <v>0</v>
          </cell>
          <cell r="AN135">
            <v>1.1415994899999999</v>
          </cell>
          <cell r="AO135">
            <v>0.19741668999999984</v>
          </cell>
          <cell r="AP135">
            <v>0</v>
          </cell>
          <cell r="AQ135">
            <v>0</v>
          </cell>
          <cell r="AR135">
            <v>1.3386543799999999</v>
          </cell>
          <cell r="AS135">
            <v>0.19705488999999998</v>
          </cell>
          <cell r="AT135">
            <v>0</v>
          </cell>
          <cell r="AU135">
            <v>0</v>
          </cell>
          <cell r="AV135">
            <v>1.53417856</v>
          </cell>
          <cell r="AW135">
            <v>0.19552418000000005</v>
          </cell>
          <cell r="AX135">
            <v>0</v>
          </cell>
          <cell r="AY135">
            <v>0</v>
          </cell>
          <cell r="AZ135">
            <v>1.7414169900000001</v>
          </cell>
          <cell r="BA135">
            <v>0.20723843000000008</v>
          </cell>
          <cell r="BB135">
            <v>0</v>
          </cell>
          <cell r="BC135">
            <v>0</v>
          </cell>
          <cell r="BD135">
            <v>1.9476066399999998</v>
          </cell>
          <cell r="BE135">
            <v>0.20618964999999978</v>
          </cell>
          <cell r="BF135">
            <v>0</v>
          </cell>
          <cell r="BG135">
            <v>0</v>
          </cell>
          <cell r="BH135">
            <v>2.1518463100000003</v>
          </cell>
          <cell r="BI135">
            <v>0.20423967000000043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0.2234102</v>
          </cell>
          <cell r="BO135">
            <v>0.2234102</v>
          </cell>
          <cell r="BP135">
            <v>0</v>
          </cell>
          <cell r="BQ135">
            <v>0</v>
          </cell>
          <cell r="BR135">
            <v>0.44713212000000002</v>
          </cell>
          <cell r="BS135">
            <v>0.22372192000000002</v>
          </cell>
          <cell r="BT135">
            <v>0</v>
          </cell>
          <cell r="BU135">
            <v>0</v>
          </cell>
          <cell r="BV135">
            <v>0.67085404000000004</v>
          </cell>
          <cell r="BW135">
            <v>0.22372192000000002</v>
          </cell>
          <cell r="BX135">
            <v>0</v>
          </cell>
          <cell r="BY135">
            <v>0</v>
          </cell>
          <cell r="BZ135">
            <v>0.89481761999999998</v>
          </cell>
          <cell r="CA135">
            <v>0.22396358</v>
          </cell>
          <cell r="CB135">
            <v>0</v>
          </cell>
          <cell r="CC135">
            <v>0</v>
          </cell>
          <cell r="CD135">
            <v>1.11894786</v>
          </cell>
          <cell r="CE135">
            <v>0.22413023999999998</v>
          </cell>
          <cell r="CF135">
            <v>2E-8</v>
          </cell>
          <cell r="CG135">
            <v>2E-8</v>
          </cell>
          <cell r="CH135">
            <v>1.3442947700000001</v>
          </cell>
          <cell r="CI135">
            <v>0.22534691000000001</v>
          </cell>
          <cell r="CJ135">
            <v>2E-8</v>
          </cell>
          <cell r="CK135">
            <v>0</v>
          </cell>
          <cell r="CL135">
            <v>1.5697750100000001</v>
          </cell>
          <cell r="CM135">
            <v>0.22548024</v>
          </cell>
          <cell r="CN135">
            <v>2E-8</v>
          </cell>
          <cell r="CO135">
            <v>0</v>
          </cell>
          <cell r="CP135">
            <v>1.7972385800000001</v>
          </cell>
          <cell r="CQ135">
            <v>0.22746357</v>
          </cell>
          <cell r="CR135">
            <v>2E-8</v>
          </cell>
          <cell r="CS135">
            <v>0</v>
          </cell>
          <cell r="CT135">
            <v>2.0253688200000002</v>
          </cell>
          <cell r="CU135">
            <v>0.22813023999999998</v>
          </cell>
          <cell r="CV135">
            <v>2E-8</v>
          </cell>
          <cell r="CW135">
            <v>0</v>
          </cell>
          <cell r="CX135">
            <v>2.2534990600000002</v>
          </cell>
          <cell r="CY135">
            <v>0.22813023999999998</v>
          </cell>
          <cell r="CZ135">
            <v>2E-8</v>
          </cell>
          <cell r="DA135">
            <v>0</v>
          </cell>
          <cell r="DB135">
            <v>2.4832376200000001</v>
          </cell>
          <cell r="DC135">
            <v>0.22973856000000001</v>
          </cell>
          <cell r="DD135">
            <v>0</v>
          </cell>
          <cell r="DE135">
            <v>-2E-8</v>
          </cell>
          <cell r="DF135">
            <v>2.7129761800000001</v>
          </cell>
          <cell r="DG135">
            <v>0.22973856000000001</v>
          </cell>
        </row>
        <row r="136">
          <cell r="B136">
            <v>136</v>
          </cell>
          <cell r="C136" t="str">
            <v>Com</v>
          </cell>
          <cell r="D136">
            <v>1555</v>
          </cell>
          <cell r="G136">
            <v>1555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0.22304191000000001</v>
          </cell>
          <cell r="BM136">
            <v>0.22304191000000001</v>
          </cell>
          <cell r="BN136">
            <v>0</v>
          </cell>
          <cell r="BO136">
            <v>0</v>
          </cell>
          <cell r="BP136">
            <v>0.45178439000000004</v>
          </cell>
          <cell r="BQ136">
            <v>0.22874248000000003</v>
          </cell>
          <cell r="BR136">
            <v>0</v>
          </cell>
          <cell r="BS136">
            <v>0</v>
          </cell>
          <cell r="BT136">
            <v>0.67763845999999994</v>
          </cell>
          <cell r="BU136">
            <v>0.22585406999999991</v>
          </cell>
          <cell r="BV136">
            <v>0</v>
          </cell>
          <cell r="BW136">
            <v>0</v>
          </cell>
          <cell r="BX136">
            <v>0.90273499000000001</v>
          </cell>
          <cell r="BY136">
            <v>0.22509653000000007</v>
          </cell>
          <cell r="BZ136">
            <v>0</v>
          </cell>
          <cell r="CA136">
            <v>0</v>
          </cell>
          <cell r="CB136">
            <v>1.1279536399999999</v>
          </cell>
          <cell r="CC136">
            <v>0.22521864999999985</v>
          </cell>
          <cell r="CD136">
            <v>0</v>
          </cell>
          <cell r="CE136">
            <v>0</v>
          </cell>
          <cell r="CF136">
            <v>1.3538442399999999</v>
          </cell>
          <cell r="CG136">
            <v>0.22589060000000005</v>
          </cell>
          <cell r="CH136">
            <v>0</v>
          </cell>
          <cell r="CI136">
            <v>0</v>
          </cell>
          <cell r="CJ136">
            <v>1.58043807</v>
          </cell>
          <cell r="CK136">
            <v>0.22659383000000011</v>
          </cell>
          <cell r="CL136">
            <v>0</v>
          </cell>
          <cell r="CM136">
            <v>0</v>
          </cell>
          <cell r="CN136">
            <v>1.8080113999999998</v>
          </cell>
          <cell r="CO136">
            <v>0.2275733299999998</v>
          </cell>
          <cell r="CP136">
            <v>0</v>
          </cell>
          <cell r="CQ136">
            <v>0</v>
          </cell>
          <cell r="CR136">
            <v>2.04554562</v>
          </cell>
          <cell r="CS136">
            <v>0.23753422000000013</v>
          </cell>
          <cell r="CT136">
            <v>0</v>
          </cell>
          <cell r="CU136">
            <v>0</v>
          </cell>
          <cell r="CV136">
            <v>2.2847104100000002</v>
          </cell>
          <cell r="CW136">
            <v>0.23916479000000024</v>
          </cell>
          <cell r="CX136">
            <v>0</v>
          </cell>
          <cell r="CY136">
            <v>0</v>
          </cell>
          <cell r="CZ136">
            <v>2.52255297</v>
          </cell>
          <cell r="DA136">
            <v>0.23784255999999981</v>
          </cell>
          <cell r="DB136">
            <v>0</v>
          </cell>
          <cell r="DC136">
            <v>0</v>
          </cell>
          <cell r="DD136">
            <v>0</v>
          </cell>
          <cell r="DE136">
            <v>-2.52255297</v>
          </cell>
          <cell r="DF136">
            <v>0</v>
          </cell>
          <cell r="DG136">
            <v>0</v>
          </cell>
        </row>
        <row r="137">
          <cell r="B137">
            <v>137</v>
          </cell>
          <cell r="C137" t="str">
            <v>CPMF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</row>
        <row r="138">
          <cell r="B138">
            <v>138</v>
          </cell>
          <cell r="C138" t="str">
            <v>Prod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</row>
        <row r="139">
          <cell r="B139">
            <v>139</v>
          </cell>
          <cell r="C139" t="str">
            <v>Adm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</row>
        <row r="140">
          <cell r="B140">
            <v>140</v>
          </cell>
          <cell r="C140" t="str">
            <v>Com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</row>
        <row r="141">
          <cell r="B141">
            <v>141</v>
          </cell>
          <cell r="C141" t="str">
            <v>PIS s/ outras receitas e financeiras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</row>
        <row r="142">
          <cell r="B142">
            <v>142</v>
          </cell>
          <cell r="C142" t="str">
            <v>Prod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</row>
        <row r="143">
          <cell r="B143">
            <v>143</v>
          </cell>
          <cell r="C143" t="str">
            <v>Adm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</row>
        <row r="144">
          <cell r="B144">
            <v>144</v>
          </cell>
          <cell r="C144" t="str">
            <v>Com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</row>
        <row r="145">
          <cell r="B145">
            <v>145</v>
          </cell>
          <cell r="C145" t="str">
            <v>Cofins s/ outras receitas e financeiras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</row>
        <row r="146">
          <cell r="B146">
            <v>146</v>
          </cell>
          <cell r="C146" t="str">
            <v>Prod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</row>
        <row r="147">
          <cell r="B147">
            <v>147</v>
          </cell>
          <cell r="C147" t="str">
            <v>Adm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</row>
        <row r="148">
          <cell r="B148">
            <v>148</v>
          </cell>
          <cell r="C148" t="str">
            <v>Com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</row>
        <row r="149">
          <cell r="B149">
            <v>149</v>
          </cell>
          <cell r="C149" t="str">
            <v>IRRF sobre mutuo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</row>
        <row r="150">
          <cell r="B150">
            <v>150</v>
          </cell>
          <cell r="C150" t="str">
            <v>Prod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</row>
        <row r="151">
          <cell r="B151">
            <v>151</v>
          </cell>
          <cell r="C151" t="str">
            <v>Adm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</row>
        <row r="152">
          <cell r="B152">
            <v>152</v>
          </cell>
          <cell r="C152" t="str">
            <v>Com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</row>
        <row r="153">
          <cell r="B153">
            <v>153</v>
          </cell>
          <cell r="C153" t="str">
            <v>IRRF sobre remessas de divisas para o exterior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</row>
        <row r="154">
          <cell r="B154">
            <v>154</v>
          </cell>
          <cell r="C154" t="str">
            <v>Prod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</row>
        <row r="155">
          <cell r="B155">
            <v>155</v>
          </cell>
          <cell r="C155" t="str">
            <v>Adm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</row>
        <row r="156">
          <cell r="B156">
            <v>156</v>
          </cell>
          <cell r="C156" t="str">
            <v>Com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</row>
        <row r="157">
          <cell r="B157">
            <v>157</v>
          </cell>
          <cell r="C157" t="str">
            <v>IOF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</row>
        <row r="158">
          <cell r="B158">
            <v>158</v>
          </cell>
          <cell r="C158" t="str">
            <v>Prod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</row>
        <row r="159">
          <cell r="B159">
            <v>159</v>
          </cell>
          <cell r="C159" t="str">
            <v>Adm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</row>
        <row r="160">
          <cell r="B160">
            <v>160</v>
          </cell>
          <cell r="C160" t="str">
            <v>Com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</row>
        <row r="161">
          <cell r="B161">
            <v>161</v>
          </cell>
          <cell r="C161" t="str">
            <v>Multas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</row>
        <row r="162">
          <cell r="B162">
            <v>162</v>
          </cell>
          <cell r="C162" t="str">
            <v>Prod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</row>
        <row r="163">
          <cell r="B163">
            <v>163</v>
          </cell>
          <cell r="C163" t="str">
            <v>Adm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</row>
        <row r="164">
          <cell r="B164">
            <v>164</v>
          </cell>
          <cell r="C164" t="str">
            <v>Com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</row>
        <row r="165">
          <cell r="B165">
            <v>165</v>
          </cell>
          <cell r="C165" t="str">
            <v>EBITDA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-2.2717287099999792</v>
          </cell>
          <cell r="Q165">
            <v>-2.2717287099999792</v>
          </cell>
          <cell r="R165">
            <v>0</v>
          </cell>
          <cell r="S165">
            <v>0</v>
          </cell>
          <cell r="T165">
            <v>-3.6679554699999111</v>
          </cell>
          <cell r="U165">
            <v>-1.3962267599999318</v>
          </cell>
          <cell r="V165">
            <v>0</v>
          </cell>
          <cell r="W165">
            <v>0</v>
          </cell>
          <cell r="X165">
            <v>-6.6042941899999903</v>
          </cell>
          <cell r="Y165">
            <v>-2.9363387200000779</v>
          </cell>
          <cell r="Z165">
            <v>0</v>
          </cell>
          <cell r="AA165">
            <v>0</v>
          </cell>
          <cell r="AB165">
            <v>-10.111443880000072</v>
          </cell>
          <cell r="AC165">
            <v>-3.5071496900000847</v>
          </cell>
          <cell r="AD165">
            <v>0</v>
          </cell>
          <cell r="AE165">
            <v>0</v>
          </cell>
          <cell r="AF165">
            <v>-18.720725380000083</v>
          </cell>
          <cell r="AG165">
            <v>-8.6092815000000034</v>
          </cell>
          <cell r="AH165">
            <v>0</v>
          </cell>
          <cell r="AI165">
            <v>0</v>
          </cell>
          <cell r="AJ165">
            <v>-8.1341255800001484</v>
          </cell>
          <cell r="AK165">
            <v>10.586599799999929</v>
          </cell>
          <cell r="AL165">
            <v>0</v>
          </cell>
          <cell r="AM165">
            <v>0</v>
          </cell>
          <cell r="AN165">
            <v>-12.230877920000079</v>
          </cell>
          <cell r="AO165">
            <v>-4.0967523399999273</v>
          </cell>
          <cell r="AP165">
            <v>0</v>
          </cell>
          <cell r="AQ165">
            <v>0</v>
          </cell>
          <cell r="AR165">
            <v>-19.278999689999971</v>
          </cell>
          <cell r="AS165">
            <v>-7.0481217699998915</v>
          </cell>
          <cell r="AT165">
            <v>0</v>
          </cell>
          <cell r="AU165">
            <v>0</v>
          </cell>
          <cell r="AV165">
            <v>-19.913879589999816</v>
          </cell>
          <cell r="AW165">
            <v>-0.63487989999984373</v>
          </cell>
          <cell r="AX165">
            <v>0</v>
          </cell>
          <cell r="AY165">
            <v>0</v>
          </cell>
          <cell r="AZ165">
            <v>-17.589781710000167</v>
          </cell>
          <cell r="BA165">
            <v>2.3240978799996448</v>
          </cell>
          <cell r="BB165">
            <v>0</v>
          </cell>
          <cell r="BC165">
            <v>0</v>
          </cell>
          <cell r="BD165">
            <v>-9.5668286599997412</v>
          </cell>
          <cell r="BE165">
            <v>8.0229530500004298</v>
          </cell>
          <cell r="BF165">
            <v>0</v>
          </cell>
          <cell r="BG165">
            <v>0</v>
          </cell>
          <cell r="BH165">
            <v>-33.492616419999585</v>
          </cell>
          <cell r="BI165">
            <v>-23.925787759999828</v>
          </cell>
          <cell r="BJ165">
            <v>0</v>
          </cell>
          <cell r="BK165">
            <v>0</v>
          </cell>
          <cell r="BL165">
            <v>4.0228760699999899</v>
          </cell>
          <cell r="BM165">
            <v>4.0228760699999899</v>
          </cell>
          <cell r="BN165">
            <v>-0.53991969000000428</v>
          </cell>
          <cell r="BO165">
            <v>-0.53991969000000428</v>
          </cell>
          <cell r="BP165">
            <v>5.500461440000044</v>
          </cell>
          <cell r="BQ165">
            <v>1.4775853700000547</v>
          </cell>
          <cell r="BR165">
            <v>-1.5852317799999849</v>
          </cell>
          <cell r="BS165">
            <v>-1.0453120899999835</v>
          </cell>
          <cell r="BT165">
            <v>4.7673962199999789</v>
          </cell>
          <cell r="BU165">
            <v>-0.7330652200000638</v>
          </cell>
          <cell r="BV165">
            <v>-2.7693174899999877</v>
          </cell>
          <cell r="BW165">
            <v>-1.1840857100000026</v>
          </cell>
          <cell r="BX165">
            <v>2.8402609000001013</v>
          </cell>
          <cell r="BY165">
            <v>-1.9271353199998755</v>
          </cell>
          <cell r="BZ165">
            <v>-3.6901446799999915</v>
          </cell>
          <cell r="CA165">
            <v>-0.92082719000000346</v>
          </cell>
          <cell r="CB165">
            <v>1.8006007700000319</v>
          </cell>
          <cell r="CC165">
            <v>-1.0396601300000747</v>
          </cell>
          <cell r="CD165">
            <v>-5.6402289099999923</v>
          </cell>
          <cell r="CE165">
            <v>-1.9500842300000021</v>
          </cell>
          <cell r="CF165">
            <v>0.88233058000006848</v>
          </cell>
          <cell r="CG165">
            <v>-0.91827018999995103</v>
          </cell>
          <cell r="CH165">
            <v>-7.2307703399999834</v>
          </cell>
          <cell r="CI165">
            <v>-1.5905414299999991</v>
          </cell>
          <cell r="CJ165">
            <v>-1.3831855799999331</v>
          </cell>
          <cell r="CK165">
            <v>-2.2655161600000069</v>
          </cell>
          <cell r="CL165">
            <v>-2.8858920599999838</v>
          </cell>
          <cell r="CM165">
            <v>4.3448782800000032</v>
          </cell>
          <cell r="CN165">
            <v>-1.6728584699998805</v>
          </cell>
          <cell r="CO165">
            <v>-0.28967288999994212</v>
          </cell>
          <cell r="CP165">
            <v>3.4177391500000285</v>
          </cell>
          <cell r="CQ165">
            <v>6.3036312100000016</v>
          </cell>
          <cell r="CR165">
            <v>8.8237946099999327</v>
          </cell>
          <cell r="CS165">
            <v>10.49665307999981</v>
          </cell>
          <cell r="CT165">
            <v>19.606378309999975</v>
          </cell>
          <cell r="CU165">
            <v>16.188639159999965</v>
          </cell>
          <cell r="CV165">
            <v>21.421020319999919</v>
          </cell>
          <cell r="CW165">
            <v>12.597225709999975</v>
          </cell>
          <cell r="CX165">
            <v>39.088933339999947</v>
          </cell>
          <cell r="CY165">
            <v>19.482555029999972</v>
          </cell>
          <cell r="CZ165">
            <v>43.553629799999939</v>
          </cell>
          <cell r="DA165">
            <v>22.132609480000017</v>
          </cell>
          <cell r="DB165">
            <v>56.36628463999994</v>
          </cell>
          <cell r="DC165">
            <v>17.277351299999999</v>
          </cell>
          <cell r="DD165">
            <v>0</v>
          </cell>
          <cell r="DE165">
            <v>-43.553629799999939</v>
          </cell>
          <cell r="DF165">
            <v>63.62276393999997</v>
          </cell>
          <cell r="DG165">
            <v>7.2564793000000094</v>
          </cell>
        </row>
        <row r="166">
          <cell r="B166">
            <v>166</v>
          </cell>
          <cell r="C166" t="str">
            <v>Margem</v>
          </cell>
          <cell r="L166" t="e">
            <v>#DIV/0!</v>
          </cell>
          <cell r="M166" t="e">
            <v>#DIV/0!</v>
          </cell>
          <cell r="N166" t="e">
            <v>#DIV/0!</v>
          </cell>
          <cell r="O166" t="e">
            <v>#DIV/0!</v>
          </cell>
          <cell r="P166">
            <v>-2.9181927475161493E-2</v>
          </cell>
          <cell r="Q166">
            <v>-2.9181927475161493E-2</v>
          </cell>
          <cell r="R166" t="e">
            <v>#DIV/0!</v>
          </cell>
          <cell r="S166" t="e">
            <v>#DIV/0!</v>
          </cell>
          <cell r="T166">
            <v>-2.0069292865282837E-2</v>
          </cell>
          <cell r="U166">
            <v>-1.3307860255159277E-2</v>
          </cell>
          <cell r="V166" t="e">
            <v>#DIV/0!</v>
          </cell>
          <cell r="W166" t="e">
            <v>#DIV/0!</v>
          </cell>
          <cell r="X166">
            <v>-2.3706258141497169E-2</v>
          </cell>
          <cell r="Y166">
            <v>-3.0643015170718744E-2</v>
          </cell>
          <cell r="Z166" t="e">
            <v>#DIV/0!</v>
          </cell>
          <cell r="AA166" t="e">
            <v>#DIV/0!</v>
          </cell>
          <cell r="AB166">
            <v>-3.087632454638186E-2</v>
          </cell>
          <cell r="AC166">
            <v>-7.1730431223860178E-2</v>
          </cell>
          <cell r="AD166" t="e">
            <v>#DIV/0!</v>
          </cell>
          <cell r="AE166" t="e">
            <v>#DIV/0!</v>
          </cell>
          <cell r="AF166">
            <v>-5.1587894930630353E-2</v>
          </cell>
          <cell r="AG166">
            <v>-0.2431466162614257</v>
          </cell>
          <cell r="AH166" t="e">
            <v>#DIV/0!</v>
          </cell>
          <cell r="AI166" t="e">
            <v>#DIV/0!</v>
          </cell>
          <cell r="AJ166">
            <v>-1.9769304572163669E-2</v>
          </cell>
          <cell r="AK166">
            <v>0.21799993124392361</v>
          </cell>
          <cell r="AL166" t="e">
            <v>#DIV/0!</v>
          </cell>
          <cell r="AM166" t="e">
            <v>#DIV/0!</v>
          </cell>
          <cell r="AN166">
            <v>-2.5220426008277858E-2</v>
          </cell>
          <cell r="AO166">
            <v>-5.5732876203793053E-2</v>
          </cell>
          <cell r="AP166" t="e">
            <v>#DIV/0!</v>
          </cell>
          <cell r="AQ166" t="e">
            <v>#DIV/0!</v>
          </cell>
          <cell r="AR166">
            <v>-3.2001668659554838E-2</v>
          </cell>
          <cell r="AS166">
            <v>-5.9995190007900503E-2</v>
          </cell>
          <cell r="AT166" t="e">
            <v>#DIV/0!</v>
          </cell>
          <cell r="AU166" t="e">
            <v>#DIV/0!</v>
          </cell>
          <cell r="AV166">
            <v>-2.5349673921358697E-2</v>
          </cell>
          <cell r="AW166">
            <v>-3.4668232838834263E-3</v>
          </cell>
          <cell r="AX166" t="e">
            <v>#DIV/0!</v>
          </cell>
          <cell r="AY166" t="e">
            <v>#DIV/0!</v>
          </cell>
          <cell r="AZ166">
            <v>-1.7584995742213127E-2</v>
          </cell>
          <cell r="BA166">
            <v>1.0824626241175779E-2</v>
          </cell>
          <cell r="BB166" t="e">
            <v>#DIV/0!</v>
          </cell>
          <cell r="BC166" t="e">
            <v>#DIV/0!</v>
          </cell>
          <cell r="BD166">
            <v>-8.1501152862860464E-3</v>
          </cell>
          <cell r="BE166">
            <v>4.6227086015575118E-2</v>
          </cell>
          <cell r="BF166" t="e">
            <v>#DIV/0!</v>
          </cell>
          <cell r="BG166" t="e">
            <v>#DIV/0!</v>
          </cell>
          <cell r="BH166">
            <v>-2.6057222481530539E-2</v>
          </cell>
          <cell r="BI166">
            <v>-0.21454012381199913</v>
          </cell>
          <cell r="BJ166" t="e">
            <v>#DIV/0!</v>
          </cell>
          <cell r="BK166" t="e">
            <v>#DIV/0!</v>
          </cell>
          <cell r="BL166">
            <v>4.7258955406258893E-2</v>
          </cell>
          <cell r="BM166">
            <v>4.7258955406258893E-2</v>
          </cell>
          <cell r="BN166">
            <v>-6.295874980399168E-3</v>
          </cell>
          <cell r="BO166">
            <v>-6.295874980399168E-3</v>
          </cell>
          <cell r="BP166">
            <v>3.3901654995538585E-2</v>
          </cell>
          <cell r="BQ166">
            <v>1.9158697234007257E-2</v>
          </cell>
          <cell r="BR166">
            <v>-9.6148596854609726E-3</v>
          </cell>
          <cell r="BS166">
            <v>-1.3212495526263641E-2</v>
          </cell>
          <cell r="BT166">
            <v>1.8510428641230842E-2</v>
          </cell>
          <cell r="BU166">
            <v>-7.6918354472358536E-3</v>
          </cell>
          <cell r="BV166">
            <v>-1.1411865752953203E-2</v>
          </cell>
          <cell r="BW166">
            <v>-1.5220217825954223E-2</v>
          </cell>
          <cell r="BX166">
            <v>9.2748379214091688E-3</v>
          </cell>
          <cell r="BY166">
            <v>-3.9586984650560528E-2</v>
          </cell>
          <cell r="BZ166">
            <v>-1.2843072340483389E-2</v>
          </cell>
          <cell r="CA166">
            <v>-2.062060057526708E-2</v>
          </cell>
          <cell r="CB166">
            <v>4.9499533661453918E-3</v>
          </cell>
          <cell r="CC166">
            <v>-1.8072177281721349E-2</v>
          </cell>
          <cell r="CD166">
            <v>-1.7047888205151036E-2</v>
          </cell>
          <cell r="CE166">
            <v>-4.4808407570994226E-2</v>
          </cell>
          <cell r="CF166">
            <v>2.0908698586503847E-3</v>
          </cell>
          <cell r="CG166">
            <v>-1.5769452305662117E-2</v>
          </cell>
          <cell r="CH166">
            <v>-1.8736085773755705E-2</v>
          </cell>
          <cell r="CI166">
            <v>-2.8876258291255261E-2</v>
          </cell>
          <cell r="CJ166">
            <v>-2.7323980189653189E-3</v>
          </cell>
          <cell r="CK166">
            <v>-2.6898503276415308E-2</v>
          </cell>
          <cell r="CL166">
            <v>-6.2254663370895783E-3</v>
          </cell>
          <cell r="CM166">
            <v>5.5965520459852244E-2</v>
          </cell>
          <cell r="CN166">
            <v>-2.7188613422674626E-3</v>
          </cell>
          <cell r="CO166">
            <v>-2.6560303768277792E-3</v>
          </cell>
          <cell r="CP166">
            <v>5.7676275967786916E-3</v>
          </cell>
          <cell r="CQ166">
            <v>4.886142111524909E-2</v>
          </cell>
          <cell r="CR166">
            <v>1.1182425739441674E-2</v>
          </cell>
          <cell r="CS166">
            <v>6.0395740983986833E-2</v>
          </cell>
          <cell r="CT166">
            <v>2.4765530042133579E-2</v>
          </cell>
          <cell r="CU166">
            <v>8.1306082979594269E-2</v>
          </cell>
          <cell r="CV166">
            <v>2.063450964711824E-2</v>
          </cell>
          <cell r="CW166">
            <v>5.0583282810244552E-2</v>
          </cell>
          <cell r="CX166">
            <v>3.8314645445820736E-2</v>
          </cell>
          <cell r="CY166">
            <v>8.5252180062207764E-2</v>
          </cell>
          <cell r="CZ166">
            <v>3.4183319643672126E-2</v>
          </cell>
          <cell r="DA166">
            <v>9.3781012937848726E-2</v>
          </cell>
          <cell r="DB166">
            <v>4.6314493981773674E-2</v>
          </cell>
          <cell r="DC166">
            <v>8.778040100513837E-2</v>
          </cell>
          <cell r="DD166" t="e">
            <v>#DIV/0!</v>
          </cell>
          <cell r="DE166">
            <v>3.4183319643672126E-2</v>
          </cell>
          <cell r="DF166">
            <v>4.7835849157741736E-2</v>
          </cell>
          <cell r="DG166">
            <v>6.4222710175844716E-2</v>
          </cell>
        </row>
        <row r="167">
          <cell r="B167">
            <v>167</v>
          </cell>
        </row>
        <row r="168">
          <cell r="B168">
            <v>168</v>
          </cell>
          <cell r="C168" t="str">
            <v>IRRF (Mutuo e Remessa de divisas para o exterior) + IOF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</row>
        <row r="169">
          <cell r="B169">
            <v>169</v>
          </cell>
          <cell r="C169" t="str">
            <v>IRRF (Mutuo e Remessa de divisas para o exterior) + IOF  Prod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0</v>
          </cell>
          <cell r="CZ169">
            <v>0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</row>
        <row r="170">
          <cell r="B170">
            <v>170</v>
          </cell>
          <cell r="C170" t="str">
            <v>IRRF (Mutuo e Remessa de divisas para o exterior) + IOF  Adm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</row>
        <row r="171">
          <cell r="B171">
            <v>171</v>
          </cell>
          <cell r="C171" t="str">
            <v>IRRF (Mutuo e Remessa de divisas para o exterior) + IOF  Com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</row>
        <row r="172">
          <cell r="B172">
            <v>172</v>
          </cell>
          <cell r="C172" t="str">
            <v>Desp tributária ( Cpmf, Pis, Cofins )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</row>
        <row r="173">
          <cell r="B173">
            <v>173</v>
          </cell>
          <cell r="C173" t="str">
            <v>Desp tributária ( Cpmf, Pis, Cofins ) Prod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</row>
        <row r="174">
          <cell r="B174">
            <v>174</v>
          </cell>
          <cell r="C174" t="str">
            <v>Desp tributária ( Cpmf, Pis, Cofins ) Adm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</row>
        <row r="175">
          <cell r="B175">
            <v>175</v>
          </cell>
          <cell r="C175" t="str">
            <v>Desp tributária ( Cpmf, Pis, Cofins ) Com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</row>
        <row r="176">
          <cell r="B176">
            <v>176</v>
          </cell>
        </row>
        <row r="177">
          <cell r="B177">
            <v>177</v>
          </cell>
          <cell r="C177" t="str">
            <v>DIVIDA LIQUIDA</v>
          </cell>
          <cell r="L177">
            <v>-32.26644185</v>
          </cell>
          <cell r="M177">
            <v>0</v>
          </cell>
          <cell r="N177">
            <v>0</v>
          </cell>
          <cell r="O177">
            <v>0</v>
          </cell>
          <cell r="P177">
            <v>-34.061471660000002</v>
          </cell>
          <cell r="Q177">
            <v>-1.7950298099999888</v>
          </cell>
          <cell r="R177">
            <v>0</v>
          </cell>
          <cell r="S177">
            <v>0</v>
          </cell>
          <cell r="T177">
            <v>-29.528859179999984</v>
          </cell>
          <cell r="U177">
            <v>4.5326124799999992</v>
          </cell>
          <cell r="V177">
            <v>0</v>
          </cell>
          <cell r="W177">
            <v>0</v>
          </cell>
          <cell r="X177">
            <v>-36.846609089999994</v>
          </cell>
          <cell r="Y177">
            <v>-7.3177499100000087</v>
          </cell>
          <cell r="Z177">
            <v>0</v>
          </cell>
          <cell r="AA177">
            <v>0</v>
          </cell>
          <cell r="AB177">
            <v>64.459017299999971</v>
          </cell>
          <cell r="AC177">
            <v>101.30562638999999</v>
          </cell>
          <cell r="AD177">
            <v>0</v>
          </cell>
          <cell r="AE177">
            <v>0</v>
          </cell>
          <cell r="AF177">
            <v>70.418485790000005</v>
          </cell>
          <cell r="AG177">
            <v>5.959468490000031</v>
          </cell>
          <cell r="AH177">
            <v>0</v>
          </cell>
          <cell r="AI177">
            <v>0</v>
          </cell>
          <cell r="AJ177">
            <v>84.478644319999987</v>
          </cell>
          <cell r="AK177">
            <v>14.060158529999974</v>
          </cell>
          <cell r="AL177">
            <v>0</v>
          </cell>
          <cell r="AM177">
            <v>0</v>
          </cell>
          <cell r="AN177">
            <v>67.502818640000001</v>
          </cell>
          <cell r="AO177">
            <v>-16.975825679999993</v>
          </cell>
          <cell r="AP177">
            <v>0</v>
          </cell>
          <cell r="AQ177">
            <v>0</v>
          </cell>
          <cell r="AR177">
            <v>32.407991699999982</v>
          </cell>
          <cell r="AS177">
            <v>-35.094826940000004</v>
          </cell>
          <cell r="AT177">
            <v>0</v>
          </cell>
          <cell r="AU177">
            <v>0</v>
          </cell>
          <cell r="AV177">
            <v>17.123962050000003</v>
          </cell>
          <cell r="AW177">
            <v>-15.284029649999983</v>
          </cell>
          <cell r="AX177">
            <v>0</v>
          </cell>
          <cell r="AY177">
            <v>0</v>
          </cell>
          <cell r="AZ177">
            <v>8.9391052799999962</v>
          </cell>
          <cell r="BA177">
            <v>-8.1848567700000014</v>
          </cell>
          <cell r="BB177">
            <v>0</v>
          </cell>
          <cell r="BC177">
            <v>0</v>
          </cell>
          <cell r="BD177">
            <v>28.535470489999991</v>
          </cell>
          <cell r="BE177">
            <v>19.596365209999988</v>
          </cell>
          <cell r="BF177">
            <v>0</v>
          </cell>
          <cell r="BG177">
            <v>0</v>
          </cell>
          <cell r="BH177">
            <v>43.98605465</v>
          </cell>
          <cell r="BI177">
            <v>15.450584160000011</v>
          </cell>
          <cell r="BJ177">
            <v>45.066501139999993</v>
          </cell>
          <cell r="BK177">
            <v>45.066501139999993</v>
          </cell>
          <cell r="BL177">
            <v>29.350749250000003</v>
          </cell>
          <cell r="BM177">
            <v>-14.635305399999996</v>
          </cell>
          <cell r="BN177">
            <v>30.992214579999995</v>
          </cell>
          <cell r="BO177">
            <v>-14.074286559999997</v>
          </cell>
          <cell r="BP177">
            <v>35.189044119999977</v>
          </cell>
          <cell r="BQ177">
            <v>5.8382948699999737</v>
          </cell>
          <cell r="BR177">
            <v>42.343638250000005</v>
          </cell>
          <cell r="BS177">
            <v>11.351423669999992</v>
          </cell>
          <cell r="BT177">
            <v>69.701743990000011</v>
          </cell>
          <cell r="BU177">
            <v>34.512699870000034</v>
          </cell>
          <cell r="BV177">
            <v>49.897318120000001</v>
          </cell>
          <cell r="BW177">
            <v>7.5536798700000016</v>
          </cell>
          <cell r="BX177">
            <v>86.351850369999994</v>
          </cell>
          <cell r="BY177">
            <v>16.650106379999986</v>
          </cell>
          <cell r="BZ177">
            <v>58.338012600000013</v>
          </cell>
          <cell r="CA177">
            <v>8.4406944800000083</v>
          </cell>
          <cell r="CB177">
            <v>116.38472664000001</v>
          </cell>
          <cell r="CC177">
            <v>30.032876270000013</v>
          </cell>
          <cell r="CD177">
            <v>65.863014600000014</v>
          </cell>
          <cell r="CE177">
            <v>7.525001999999998</v>
          </cell>
          <cell r="CF177">
            <v>120.4725811</v>
          </cell>
          <cell r="CG177">
            <v>4.0878544600000044</v>
          </cell>
          <cell r="CH177">
            <v>93.314241540000012</v>
          </cell>
          <cell r="CI177">
            <v>27.451226940000005</v>
          </cell>
          <cell r="CJ177">
            <v>125.84153778999996</v>
          </cell>
          <cell r="CK177">
            <v>5.3689566899999539</v>
          </cell>
          <cell r="CL177">
            <v>126.42211351</v>
          </cell>
          <cell r="CM177">
            <v>33.107871969999991</v>
          </cell>
          <cell r="CN177">
            <v>95.541589029999997</v>
          </cell>
          <cell r="CO177">
            <v>-30.299948759999968</v>
          </cell>
          <cell r="CP177">
            <v>160.39806175999999</v>
          </cell>
          <cell r="CQ177">
            <v>33.975948250000002</v>
          </cell>
          <cell r="CR177">
            <v>83.543195030000007</v>
          </cell>
          <cell r="CS177">
            <v>-11.998394000000005</v>
          </cell>
          <cell r="CT177">
            <v>175.47414519000003</v>
          </cell>
          <cell r="CU177">
            <v>15.07608343000002</v>
          </cell>
          <cell r="CV177">
            <v>32.988042059999998</v>
          </cell>
          <cell r="CW177">
            <v>-50.555152969999988</v>
          </cell>
          <cell r="CX177">
            <v>155.21695410999999</v>
          </cell>
          <cell r="CY177">
            <v>-20.257191080000013</v>
          </cell>
          <cell r="CZ177">
            <v>-20.900384590000041</v>
          </cell>
          <cell r="DA177">
            <v>-53.888426650000049</v>
          </cell>
          <cell r="DB177">
            <v>94.26974162999997</v>
          </cell>
          <cell r="DC177">
            <v>-60.947212479999997</v>
          </cell>
          <cell r="DD177">
            <v>0</v>
          </cell>
          <cell r="DE177">
            <v>20.900384590000041</v>
          </cell>
          <cell r="DF177">
            <v>80.227339509999993</v>
          </cell>
          <cell r="DG177">
            <v>-14.04240211999999</v>
          </cell>
        </row>
        <row r="178">
          <cell r="B178">
            <v>178</v>
          </cell>
          <cell r="C178" t="str">
            <v>AC / PC</v>
          </cell>
          <cell r="L178">
            <v>1.3420398282308816</v>
          </cell>
          <cell r="M178" t="e">
            <v>#DIV/0!</v>
          </cell>
          <cell r="N178" t="e">
            <v>#DIV/0!</v>
          </cell>
          <cell r="O178" t="e">
            <v>#DIV/0!</v>
          </cell>
          <cell r="P178">
            <v>1.3472202592353268</v>
          </cell>
          <cell r="Q178">
            <v>1.2590389956492289</v>
          </cell>
          <cell r="R178" t="e">
            <v>#DIV/0!</v>
          </cell>
          <cell r="S178" t="e">
            <v>#DIV/0!</v>
          </cell>
          <cell r="T178">
            <v>1.3580602201103282</v>
          </cell>
          <cell r="U178">
            <v>1.1276264093958983</v>
          </cell>
          <cell r="V178" t="e">
            <v>#DIV/0!</v>
          </cell>
          <cell r="W178" t="e">
            <v>#DIV/0!</v>
          </cell>
          <cell r="X178">
            <v>1.3439730808935724</v>
          </cell>
          <cell r="Y178">
            <v>1.6720154897844959</v>
          </cell>
          <cell r="Z178" t="e">
            <v>#DIV/0!</v>
          </cell>
          <cell r="AA178" t="e">
            <v>#DIV/0!</v>
          </cell>
          <cell r="AB178">
            <v>1.3668146075182566</v>
          </cell>
          <cell r="AC178">
            <v>0.9269395261850335</v>
          </cell>
          <cell r="AD178" t="e">
            <v>#DIV/0!</v>
          </cell>
          <cell r="AE178" t="e">
            <v>#DIV/0!</v>
          </cell>
          <cell r="AF178">
            <v>1.3472684354146727</v>
          </cell>
          <cell r="AG178">
            <v>0.17799100456773292</v>
          </cell>
          <cell r="AH178" t="e">
            <v>#DIV/0!</v>
          </cell>
          <cell r="AI178" t="e">
            <v>#DIV/0!</v>
          </cell>
          <cell r="AJ178">
            <v>1.3934185592734791</v>
          </cell>
          <cell r="AK178">
            <v>0.29539564002605279</v>
          </cell>
          <cell r="AL178" t="e">
            <v>#DIV/0!</v>
          </cell>
          <cell r="AM178" t="e">
            <v>#DIV/0!</v>
          </cell>
          <cell r="AN178">
            <v>1.3618647308852874</v>
          </cell>
          <cell r="AO178">
            <v>-1.5983053609417901</v>
          </cell>
          <cell r="AP178" t="e">
            <v>#DIV/0!</v>
          </cell>
          <cell r="AQ178" t="e">
            <v>#DIV/0!</v>
          </cell>
          <cell r="AR178">
            <v>1.296628805417529</v>
          </cell>
          <cell r="AS178">
            <v>0.54207724939340707</v>
          </cell>
          <cell r="AT178" t="e">
            <v>#DIV/0!</v>
          </cell>
          <cell r="AU178" t="e">
            <v>#DIV/0!</v>
          </cell>
          <cell r="AV178">
            <v>1.2577549542591409</v>
          </cell>
          <cell r="AW178">
            <v>1.0146282405636196</v>
          </cell>
          <cell r="AX178" t="e">
            <v>#DIV/0!</v>
          </cell>
          <cell r="AY178" t="e">
            <v>#DIV/0!</v>
          </cell>
          <cell r="AZ178">
            <v>1.219500300159605</v>
          </cell>
          <cell r="BA178">
            <v>0.71636038985635786</v>
          </cell>
          <cell r="BB178" t="e">
            <v>#DIV/0!</v>
          </cell>
          <cell r="BC178" t="e">
            <v>#DIV/0!</v>
          </cell>
          <cell r="BD178">
            <v>1.2507224027007633</v>
          </cell>
          <cell r="BE178">
            <v>0.96165000831147851</v>
          </cell>
          <cell r="BF178" t="e">
            <v>#DIV/0!</v>
          </cell>
          <cell r="BG178" t="e">
            <v>#DIV/0!</v>
          </cell>
          <cell r="BH178">
            <v>1.1893301855072091</v>
          </cell>
          <cell r="BI178">
            <v>1.9507569547230343</v>
          </cell>
          <cell r="BJ178">
            <v>1.1907480557634154</v>
          </cell>
          <cell r="BK178">
            <v>1.1907480557634154</v>
          </cell>
          <cell r="BL178">
            <v>1.233571684309692</v>
          </cell>
          <cell r="BM178">
            <v>0.74605776565261095</v>
          </cell>
          <cell r="BN178">
            <v>1.2098810906759645</v>
          </cell>
          <cell r="BO178">
            <v>0.92748843688082017</v>
          </cell>
          <cell r="BP178">
            <v>1.2731906768703638</v>
          </cell>
          <cell r="BQ178">
            <v>0.77362956670311844</v>
          </cell>
          <cell r="BR178">
            <v>1.2225521467054019</v>
          </cell>
          <cell r="BS178">
            <v>0.76061678123169996</v>
          </cell>
          <cell r="BT178">
            <v>1.2738917060508461</v>
          </cell>
          <cell r="BU178">
            <v>1.2552076776338046</v>
          </cell>
          <cell r="BV178">
            <v>1.2265383886949024</v>
          </cell>
          <cell r="BW178">
            <v>1.1282595173610135</v>
          </cell>
          <cell r="BX178">
            <v>1.2821601676691861</v>
          </cell>
          <cell r="BY178">
            <v>-2.6633454083065824</v>
          </cell>
          <cell r="BZ178">
            <v>1.2540222038937863</v>
          </cell>
          <cell r="CA178">
            <v>1.0165840439778102</v>
          </cell>
          <cell r="CB178">
            <v>1.1968552757158972</v>
          </cell>
          <cell r="CC178">
            <v>0.60511923727443939</v>
          </cell>
          <cell r="CD178">
            <v>1.2633447619314333</v>
          </cell>
          <cell r="CE178">
            <v>1.1111917138853427</v>
          </cell>
          <cell r="CF178">
            <v>1.2338982841560804</v>
          </cell>
          <cell r="CG178">
            <v>0.64646765938470663</v>
          </cell>
          <cell r="CH178">
            <v>1.2415563557383411</v>
          </cell>
          <cell r="CI178">
            <v>0.50424529770247162</v>
          </cell>
          <cell r="CJ178">
            <v>1.1883051075764435</v>
          </cell>
          <cell r="CK178">
            <v>0.93557819810531895</v>
          </cell>
          <cell r="CL178">
            <v>1.2201933140092849</v>
          </cell>
          <cell r="CM178">
            <v>1.0387780652622258</v>
          </cell>
          <cell r="CN178">
            <v>1.1537883571421608</v>
          </cell>
          <cell r="CO178">
            <v>0.76922036432323171</v>
          </cell>
          <cell r="CP178">
            <v>1.2017181013838538</v>
          </cell>
          <cell r="CQ178">
            <v>1.0366239675051574</v>
          </cell>
          <cell r="CR178">
            <v>1.1317740372821057</v>
          </cell>
          <cell r="CS178">
            <v>1.0154351786494462</v>
          </cell>
          <cell r="CT178">
            <v>1.1882996486056523</v>
          </cell>
          <cell r="CU178">
            <v>1.1175966361495162</v>
          </cell>
          <cell r="CV178">
            <v>1.1524358038555369</v>
          </cell>
          <cell r="CW178">
            <v>0.4501044245038146</v>
          </cell>
          <cell r="CX178">
            <v>1.1985194290247769</v>
          </cell>
          <cell r="CY178">
            <v>1.3939799994909963</v>
          </cell>
          <cell r="CZ178">
            <v>1.1569659357972719</v>
          </cell>
          <cell r="DA178">
            <v>0.95364963342962417</v>
          </cell>
          <cell r="DB178">
            <v>1.2081465894957646</v>
          </cell>
          <cell r="DC178">
            <v>1.6663429102608014</v>
          </cell>
          <cell r="DD178" t="e">
            <v>#DIV/0!</v>
          </cell>
          <cell r="DE178">
            <v>1.1569659357972719</v>
          </cell>
          <cell r="DF178">
            <v>1.2526771623047961</v>
          </cell>
          <cell r="DG178">
            <v>0.94928678195314364</v>
          </cell>
        </row>
        <row r="179">
          <cell r="B179">
            <v>179</v>
          </cell>
        </row>
        <row r="180">
          <cell r="B180">
            <v>180</v>
          </cell>
          <cell r="C180" t="str">
            <v>ANÁLISE</v>
          </cell>
          <cell r="BM180">
            <v>803</v>
          </cell>
          <cell r="BQ180">
            <v>4087</v>
          </cell>
        </row>
        <row r="181">
          <cell r="B181">
            <v>181</v>
          </cell>
          <cell r="C181" t="str">
            <v>Volume entregue - FH (ton )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109455</v>
          </cell>
          <cell r="Q181">
            <v>109455</v>
          </cell>
          <cell r="R181">
            <v>110046.436</v>
          </cell>
          <cell r="S181">
            <v>110046.436</v>
          </cell>
          <cell r="T181">
            <v>259362</v>
          </cell>
          <cell r="U181">
            <v>149907</v>
          </cell>
          <cell r="V181">
            <v>260626.00099999999</v>
          </cell>
          <cell r="W181">
            <v>150579.56499999997</v>
          </cell>
          <cell r="X181">
            <v>401905</v>
          </cell>
          <cell r="Y181">
            <v>142543</v>
          </cell>
          <cell r="Z181">
            <v>405026.88099999999</v>
          </cell>
          <cell r="AA181">
            <v>144400.88</v>
          </cell>
          <cell r="AB181">
            <v>478983</v>
          </cell>
          <cell r="AC181">
            <v>77078</v>
          </cell>
          <cell r="AD181">
            <v>471411.72100000002</v>
          </cell>
          <cell r="AE181">
            <v>66384.84</v>
          </cell>
          <cell r="AF181">
            <v>533323</v>
          </cell>
          <cell r="AG181">
            <v>54340</v>
          </cell>
          <cell r="AH181">
            <v>526965.13600000006</v>
          </cell>
          <cell r="AI181">
            <v>55553.415000000008</v>
          </cell>
          <cell r="AJ181">
            <v>607304</v>
          </cell>
          <cell r="AK181">
            <v>73981</v>
          </cell>
          <cell r="AL181">
            <v>601011.13600000006</v>
          </cell>
          <cell r="AM181">
            <v>74046</v>
          </cell>
          <cell r="AN181">
            <v>727761</v>
          </cell>
          <cell r="AO181">
            <v>120457</v>
          </cell>
          <cell r="AP181">
            <v>720484.13600000006</v>
          </cell>
          <cell r="AQ181">
            <v>119473</v>
          </cell>
          <cell r="AR181">
            <v>919453</v>
          </cell>
          <cell r="AS181">
            <v>191692</v>
          </cell>
          <cell r="AT181">
            <v>912641.13600000006</v>
          </cell>
          <cell r="AU181">
            <v>192157</v>
          </cell>
          <cell r="AV181">
            <v>1218523</v>
          </cell>
          <cell r="AW181">
            <v>299070</v>
          </cell>
          <cell r="AX181">
            <v>1206947.1359999999</v>
          </cell>
          <cell r="AY181">
            <v>294306</v>
          </cell>
          <cell r="AZ181">
            <v>1575368</v>
          </cell>
          <cell r="BA181">
            <v>356845</v>
          </cell>
          <cell r="BB181">
            <v>1563595.1359999999</v>
          </cell>
          <cell r="BC181">
            <v>356648</v>
          </cell>
          <cell r="BD181">
            <v>1859249</v>
          </cell>
          <cell r="BE181">
            <v>283881</v>
          </cell>
          <cell r="BF181">
            <v>1848153.1359999999</v>
          </cell>
          <cell r="BG181">
            <v>284558</v>
          </cell>
          <cell r="BH181">
            <v>2041626</v>
          </cell>
          <cell r="BI181">
            <v>182377</v>
          </cell>
          <cell r="BJ181">
            <v>2031384.1359999999</v>
          </cell>
          <cell r="BK181">
            <v>183231</v>
          </cell>
          <cell r="BL181">
            <v>137841</v>
          </cell>
          <cell r="BM181">
            <v>137841</v>
          </cell>
          <cell r="BN181">
            <v>143924</v>
          </cell>
          <cell r="BO181">
            <v>143924</v>
          </cell>
          <cell r="BP181">
            <v>265430</v>
          </cell>
          <cell r="BQ181">
            <v>127589</v>
          </cell>
          <cell r="BR181">
            <v>277877</v>
          </cell>
          <cell r="BS181">
            <v>133953</v>
          </cell>
          <cell r="BT181">
            <v>430513</v>
          </cell>
          <cell r="BU181">
            <v>165083</v>
          </cell>
          <cell r="BV181">
            <v>412660</v>
          </cell>
          <cell r="BW181">
            <v>134783</v>
          </cell>
          <cell r="BX181">
            <v>518543</v>
          </cell>
          <cell r="BY181">
            <v>88030</v>
          </cell>
          <cell r="BZ181">
            <v>494732</v>
          </cell>
          <cell r="CA181">
            <v>82072</v>
          </cell>
          <cell r="CB181">
            <v>627346</v>
          </cell>
          <cell r="CC181">
            <v>108803</v>
          </cell>
          <cell r="CD181">
            <v>574401</v>
          </cell>
          <cell r="CE181">
            <v>79669</v>
          </cell>
          <cell r="CF181">
            <v>741276</v>
          </cell>
          <cell r="CG181">
            <v>113930</v>
          </cell>
          <cell r="CH181">
            <v>673964</v>
          </cell>
          <cell r="CI181">
            <v>99563</v>
          </cell>
          <cell r="CJ181">
            <v>902188</v>
          </cell>
          <cell r="CK181">
            <v>160912</v>
          </cell>
          <cell r="CL181">
            <v>804187</v>
          </cell>
          <cell r="CM181">
            <v>130223</v>
          </cell>
          <cell r="CN181">
            <v>1106261</v>
          </cell>
          <cell r="CO181">
            <v>204073</v>
          </cell>
          <cell r="CP181">
            <v>1022516</v>
          </cell>
          <cell r="CQ181">
            <v>218329</v>
          </cell>
          <cell r="CR181">
            <v>1420477</v>
          </cell>
          <cell r="CS181">
            <v>314216</v>
          </cell>
          <cell r="CT181">
            <v>1344386</v>
          </cell>
          <cell r="CU181">
            <v>321870</v>
          </cell>
          <cell r="CV181">
            <v>1856674</v>
          </cell>
          <cell r="CW181">
            <v>436197</v>
          </cell>
          <cell r="CX181">
            <v>1709458</v>
          </cell>
          <cell r="CY181">
            <v>365072</v>
          </cell>
          <cell r="CZ181">
            <v>2253044</v>
          </cell>
          <cell r="DA181">
            <v>396370</v>
          </cell>
          <cell r="DB181">
            <v>2018678</v>
          </cell>
          <cell r="DC181">
            <v>309220</v>
          </cell>
          <cell r="DD181">
            <v>2253044</v>
          </cell>
          <cell r="DE181">
            <v>0</v>
          </cell>
          <cell r="DF181">
            <v>2199992</v>
          </cell>
          <cell r="DG181">
            <v>181314</v>
          </cell>
        </row>
        <row r="182">
          <cell r="B182">
            <v>182</v>
          </cell>
          <cell r="C182" t="str">
            <v>Volume entregue - Mercado (ton )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1017697</v>
          </cell>
          <cell r="Q182">
            <v>1017697</v>
          </cell>
          <cell r="R182">
            <v>1004934</v>
          </cell>
          <cell r="S182">
            <v>1004934</v>
          </cell>
          <cell r="T182">
            <v>2076878</v>
          </cell>
          <cell r="U182">
            <v>1059181</v>
          </cell>
          <cell r="V182">
            <v>2039379</v>
          </cell>
          <cell r="W182">
            <v>1034445</v>
          </cell>
          <cell r="X182">
            <v>2962805</v>
          </cell>
          <cell r="Y182">
            <v>885927</v>
          </cell>
          <cell r="Z182">
            <v>2920497</v>
          </cell>
          <cell r="AA182">
            <v>881118</v>
          </cell>
          <cell r="AB182">
            <v>3661988</v>
          </cell>
          <cell r="AC182">
            <v>699183</v>
          </cell>
          <cell r="AD182">
            <v>3620647</v>
          </cell>
          <cell r="AE182">
            <v>700150</v>
          </cell>
          <cell r="AF182">
            <v>4645376</v>
          </cell>
          <cell r="AG182">
            <v>983388</v>
          </cell>
          <cell r="AH182">
            <v>4579614</v>
          </cell>
          <cell r="AI182">
            <v>958967</v>
          </cell>
          <cell r="AJ182">
            <v>5923105</v>
          </cell>
          <cell r="AK182">
            <v>1277729</v>
          </cell>
          <cell r="AL182">
            <v>5824989</v>
          </cell>
          <cell r="AM182">
            <v>1245375</v>
          </cell>
          <cell r="AN182">
            <v>7714961</v>
          </cell>
          <cell r="AO182">
            <v>1791856</v>
          </cell>
          <cell r="AP182">
            <v>7578678</v>
          </cell>
          <cell r="AQ182">
            <v>1753689</v>
          </cell>
          <cell r="AR182">
            <v>10302603</v>
          </cell>
          <cell r="AS182">
            <v>2587642</v>
          </cell>
          <cell r="AT182">
            <v>10124217</v>
          </cell>
          <cell r="AU182">
            <v>2545539</v>
          </cell>
          <cell r="AV182">
            <v>13361159</v>
          </cell>
          <cell r="AW182">
            <v>3058556</v>
          </cell>
          <cell r="AX182">
            <v>13075482</v>
          </cell>
          <cell r="AY182">
            <v>2951265</v>
          </cell>
          <cell r="AZ182">
            <v>16514957</v>
          </cell>
          <cell r="BA182">
            <v>3153798</v>
          </cell>
          <cell r="BB182">
            <v>16114091</v>
          </cell>
          <cell r="BC182">
            <v>3038609</v>
          </cell>
          <cell r="BD182">
            <v>18924134</v>
          </cell>
          <cell r="BE182">
            <v>2409177</v>
          </cell>
          <cell r="BF182">
            <v>18434091</v>
          </cell>
          <cell r="BG182">
            <v>2320000</v>
          </cell>
          <cell r="BH182">
            <v>20194731</v>
          </cell>
          <cell r="BI182">
            <v>1270597</v>
          </cell>
          <cell r="BJ182">
            <v>19868000</v>
          </cell>
          <cell r="BK182">
            <v>1433909</v>
          </cell>
          <cell r="BL182">
            <v>1094886</v>
          </cell>
          <cell r="BM182">
            <v>1094886</v>
          </cell>
          <cell r="BN182">
            <v>1094886</v>
          </cell>
          <cell r="BO182">
            <v>1094886</v>
          </cell>
          <cell r="BP182">
            <v>2184006</v>
          </cell>
          <cell r="BQ182">
            <v>1089120</v>
          </cell>
          <cell r="BR182">
            <v>2184006</v>
          </cell>
          <cell r="BS182">
            <v>1089120</v>
          </cell>
          <cell r="BT182">
            <v>3134648</v>
          </cell>
          <cell r="BU182">
            <v>950642</v>
          </cell>
          <cell r="BV182">
            <v>3134648</v>
          </cell>
          <cell r="BW182">
            <v>950642</v>
          </cell>
          <cell r="BX182">
            <v>3831167</v>
          </cell>
          <cell r="BY182">
            <v>696519</v>
          </cell>
          <cell r="BZ182">
            <v>3831167</v>
          </cell>
          <cell r="CA182">
            <v>696519</v>
          </cell>
          <cell r="CB182">
            <v>4656993</v>
          </cell>
          <cell r="CC182">
            <v>825826</v>
          </cell>
          <cell r="CD182">
            <v>4656993</v>
          </cell>
          <cell r="CE182">
            <v>825826</v>
          </cell>
          <cell r="CF182">
            <v>5746854</v>
          </cell>
          <cell r="CG182">
            <v>1089861</v>
          </cell>
          <cell r="CH182">
            <v>5746854</v>
          </cell>
          <cell r="CI182">
            <v>1089861</v>
          </cell>
          <cell r="CJ182">
            <v>7392781</v>
          </cell>
          <cell r="CK182">
            <v>1645927</v>
          </cell>
          <cell r="CL182">
            <v>7392781</v>
          </cell>
          <cell r="CM182">
            <v>1645927</v>
          </cell>
          <cell r="CN182">
            <v>9914312</v>
          </cell>
          <cell r="CO182">
            <v>2521531</v>
          </cell>
          <cell r="CP182">
            <v>9914312</v>
          </cell>
          <cell r="CQ182">
            <v>2521531</v>
          </cell>
          <cell r="CR182">
            <v>12979517</v>
          </cell>
          <cell r="CS182">
            <v>3065205</v>
          </cell>
          <cell r="CT182">
            <v>12979517</v>
          </cell>
          <cell r="CU182">
            <v>3065205</v>
          </cell>
          <cell r="CV182">
            <v>16379609</v>
          </cell>
          <cell r="CW182">
            <v>3400092</v>
          </cell>
          <cell r="CX182">
            <v>16379609</v>
          </cell>
          <cell r="CY182">
            <v>3400092</v>
          </cell>
          <cell r="CZ182">
            <v>16379609</v>
          </cell>
          <cell r="DA182">
            <v>0</v>
          </cell>
          <cell r="DB182">
            <v>16379609</v>
          </cell>
          <cell r="DC182">
            <v>0</v>
          </cell>
          <cell r="DD182">
            <v>16379609</v>
          </cell>
          <cell r="DE182">
            <v>0</v>
          </cell>
          <cell r="DF182">
            <v>16379609</v>
          </cell>
          <cell r="DG182">
            <v>0</v>
          </cell>
        </row>
        <row r="183">
          <cell r="B183">
            <v>183</v>
          </cell>
          <cell r="C183" t="str">
            <v>Market Share</v>
          </cell>
          <cell r="L183">
            <v>0</v>
          </cell>
          <cell r="M183" t="e">
            <v>#DIV/0!</v>
          </cell>
          <cell r="N183" t="e">
            <v>#DIV/0!</v>
          </cell>
          <cell r="O183">
            <v>0</v>
          </cell>
          <cell r="P183">
            <v>0.10755165830301161</v>
          </cell>
          <cell r="Q183">
            <v>0.10755165830301161</v>
          </cell>
          <cell r="R183">
            <v>0.10950613274105564</v>
          </cell>
          <cell r="S183">
            <v>0.10950613274105564</v>
          </cell>
          <cell r="T183">
            <v>0.12488071037393626</v>
          </cell>
          <cell r="U183">
            <v>0.1415310508779897</v>
          </cell>
          <cell r="V183">
            <v>0.12779674646056471</v>
          </cell>
          <cell r="W183">
            <v>0.14556555930958143</v>
          </cell>
          <cell r="X183">
            <v>0.13565016934965346</v>
          </cell>
          <cell r="Y183">
            <v>0.16089700392921766</v>
          </cell>
          <cell r="Z183">
            <v>0.13868423114285</v>
          </cell>
          <cell r="AA183">
            <v>0.1638837022964007</v>
          </cell>
          <cell r="AB183">
            <v>0.13079862631991149</v>
          </cell>
          <cell r="AC183">
            <v>0.11024009451030703</v>
          </cell>
          <cell r="AD183">
            <v>0.13020096159609043</v>
          </cell>
          <cell r="AE183">
            <v>9.4815168178247519E-2</v>
          </cell>
          <cell r="AF183">
            <v>0.1148072836300011</v>
          </cell>
          <cell r="AG183">
            <v>5.5257944982041673E-2</v>
          </cell>
          <cell r="AH183">
            <v>0.1150675877923336</v>
          </cell>
          <cell r="AI183">
            <v>5.7930476231194614E-2</v>
          </cell>
          <cell r="AJ183">
            <v>0.1025313581305751</v>
          </cell>
          <cell r="AK183">
            <v>5.7900384197275008E-2</v>
          </cell>
          <cell r="AL183">
            <v>0.1031780722676043</v>
          </cell>
          <cell r="AM183">
            <v>5.9456790123456789E-2</v>
          </cell>
          <cell r="AN183">
            <v>9.4331131421143924E-2</v>
          </cell>
          <cell r="AO183">
            <v>6.7224710021341005E-2</v>
          </cell>
          <cell r="AP183">
            <v>9.5067257904346919E-2</v>
          </cell>
          <cell r="AQ183">
            <v>6.812667468405173E-2</v>
          </cell>
          <cell r="AR183">
            <v>8.9244727764430015E-2</v>
          </cell>
          <cell r="AS183">
            <v>7.4079799292174106E-2</v>
          </cell>
          <cell r="AT183">
            <v>9.0144367312553653E-2</v>
          </cell>
          <cell r="AU183">
            <v>7.5487745424446459E-2</v>
          </cell>
          <cell r="AV183">
            <v>9.1198899736168099E-2</v>
          </cell>
          <cell r="AW183">
            <v>9.7781436730274021E-2</v>
          </cell>
          <cell r="AX183">
            <v>9.2306129594304814E-2</v>
          </cell>
          <cell r="AY183">
            <v>9.9721983623971416E-2</v>
          </cell>
          <cell r="AZ183">
            <v>9.539037855199986E-2</v>
          </cell>
          <cell r="BA183">
            <v>0.11314770318200468</v>
          </cell>
          <cell r="BB183">
            <v>9.7032785529137203E-2</v>
          </cell>
          <cell r="BC183">
            <v>0.11737212652236599</v>
          </cell>
          <cell r="BD183">
            <v>9.824750765345458E-2</v>
          </cell>
          <cell r="BE183">
            <v>0.1178331853574893</v>
          </cell>
          <cell r="BF183">
            <v>0.10025735123039156</v>
          </cell>
          <cell r="BG183">
            <v>0.12265431034482759</v>
          </cell>
          <cell r="BH183">
            <v>0.10109696435174105</v>
          </cell>
          <cell r="BI183">
            <v>0.14353646356791336</v>
          </cell>
          <cell r="BJ183">
            <v>0.10224401731427421</v>
          </cell>
          <cell r="BK183">
            <v>0.12778425967059276</v>
          </cell>
          <cell r="BL183">
            <v>0.12589529868863059</v>
          </cell>
          <cell r="BM183">
            <v>0.12589529868863059</v>
          </cell>
          <cell r="BN183">
            <v>0.13145112824531505</v>
          </cell>
          <cell r="BO183">
            <v>0.13145112824531505</v>
          </cell>
          <cell r="BP183">
            <v>0.12153354890050669</v>
          </cell>
          <cell r="BQ183">
            <v>0.11714870721316292</v>
          </cell>
          <cell r="BR183">
            <v>0.12723270906764908</v>
          </cell>
          <cell r="BS183">
            <v>0.12299195680916704</v>
          </cell>
          <cell r="BT183">
            <v>0.13734014154061316</v>
          </cell>
          <cell r="BU183">
            <v>0.17365422524988378</v>
          </cell>
          <cell r="BV183">
            <v>0.13164476521765761</v>
          </cell>
          <cell r="BW183">
            <v>0.14178102797898684</v>
          </cell>
          <cell r="BX183">
            <v>0.13534857655643828</v>
          </cell>
          <cell r="BY183">
            <v>0.12638564059271892</v>
          </cell>
          <cell r="BZ183">
            <v>0.12913349900957072</v>
          </cell>
          <cell r="CA183">
            <v>0.11783167436925626</v>
          </cell>
          <cell r="CB183">
            <v>0.13471053102291544</v>
          </cell>
          <cell r="CC183">
            <v>0.13175051403080068</v>
          </cell>
          <cell r="CD183">
            <v>0.12334160691244328</v>
          </cell>
          <cell r="CE183">
            <v>9.6471896016836478E-2</v>
          </cell>
          <cell r="CF183">
            <v>0.12898813855371999</v>
          </cell>
          <cell r="CG183">
            <v>0.10453626655142262</v>
          </cell>
          <cell r="CH183">
            <v>0.11727529531809926</v>
          </cell>
          <cell r="CI183">
            <v>9.1353851546206358E-2</v>
          </cell>
          <cell r="CJ183">
            <v>0.1220363487028765</v>
          </cell>
          <cell r="CK183">
            <v>9.7763752584409877E-2</v>
          </cell>
          <cell r="CL183">
            <v>0.10878003825623943</v>
          </cell>
          <cell r="CM183">
            <v>7.9118332708558767E-2</v>
          </cell>
          <cell r="CN183">
            <v>0.11158222577623138</v>
          </cell>
          <cell r="CO183">
            <v>8.0932179695589704E-2</v>
          </cell>
          <cell r="CP183">
            <v>0.10313534615412547</v>
          </cell>
          <cell r="CQ183">
            <v>8.6585887700765918E-2</v>
          </cell>
          <cell r="CR183">
            <v>0.1094398967234297</v>
          </cell>
          <cell r="CS183">
            <v>0.10251059880171147</v>
          </cell>
          <cell r="CT183">
            <v>0.10357750600426811</v>
          </cell>
          <cell r="CU183">
            <v>0.10500765854159835</v>
          </cell>
          <cell r="CV183">
            <v>0.11335276684565547</v>
          </cell>
          <cell r="CW183">
            <v>0.12828976392403499</v>
          </cell>
          <cell r="CX183">
            <v>0.10436500651511278</v>
          </cell>
          <cell r="CY183">
            <v>0.10737121230837283</v>
          </cell>
          <cell r="CZ183">
            <v>0.13755175718785473</v>
          </cell>
          <cell r="DA183" t="e">
            <v>#DIV/0!</v>
          </cell>
          <cell r="DB183">
            <v>0.12324335703007318</v>
          </cell>
          <cell r="DC183" t="e">
            <v>#DIV/0!</v>
          </cell>
          <cell r="DD183">
            <v>0.13755175718785473</v>
          </cell>
          <cell r="DE183" t="e">
            <v>#DIV/0!</v>
          </cell>
          <cell r="DF183">
            <v>0.13431285203450216</v>
          </cell>
          <cell r="DG183" t="e">
            <v>#DIV/0!</v>
          </cell>
        </row>
        <row r="184">
          <cell r="B184">
            <v>184</v>
          </cell>
          <cell r="C184" t="str">
            <v>Volume entregue - FH (ton ) vendas gerência industrial ( Vi )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611</v>
          </cell>
          <cell r="Q184">
            <v>611</v>
          </cell>
          <cell r="R184">
            <v>0</v>
          </cell>
          <cell r="S184">
            <v>0</v>
          </cell>
          <cell r="T184">
            <v>851</v>
          </cell>
          <cell r="U184">
            <v>240</v>
          </cell>
          <cell r="V184">
            <v>0</v>
          </cell>
          <cell r="W184">
            <v>0</v>
          </cell>
          <cell r="X184">
            <v>2218</v>
          </cell>
          <cell r="Y184">
            <v>1367</v>
          </cell>
          <cell r="Z184">
            <v>0</v>
          </cell>
          <cell r="AA184">
            <v>0</v>
          </cell>
          <cell r="AB184">
            <v>13703</v>
          </cell>
          <cell r="AC184">
            <v>11485</v>
          </cell>
          <cell r="AD184">
            <v>0</v>
          </cell>
          <cell r="AE184">
            <v>0</v>
          </cell>
          <cell r="AF184">
            <v>13703</v>
          </cell>
          <cell r="AG184">
            <v>0</v>
          </cell>
          <cell r="AH184">
            <v>0</v>
          </cell>
          <cell r="AI184">
            <v>0</v>
          </cell>
          <cell r="AJ184">
            <v>14629</v>
          </cell>
          <cell r="AK184">
            <v>926</v>
          </cell>
          <cell r="AL184">
            <v>0</v>
          </cell>
          <cell r="AM184">
            <v>0</v>
          </cell>
          <cell r="AN184">
            <v>16271</v>
          </cell>
          <cell r="AO184">
            <v>1642</v>
          </cell>
          <cell r="AP184">
            <v>0</v>
          </cell>
          <cell r="AQ184">
            <v>0</v>
          </cell>
          <cell r="AR184">
            <v>17922</v>
          </cell>
          <cell r="AS184">
            <v>1651</v>
          </cell>
          <cell r="AT184">
            <v>0</v>
          </cell>
          <cell r="AU184">
            <v>0</v>
          </cell>
          <cell r="AV184">
            <v>26540</v>
          </cell>
          <cell r="AW184">
            <v>8618</v>
          </cell>
          <cell r="AX184">
            <v>0</v>
          </cell>
          <cell r="AY184">
            <v>0</v>
          </cell>
          <cell r="AZ184">
            <v>34724</v>
          </cell>
          <cell r="BA184">
            <v>8184</v>
          </cell>
          <cell r="BB184">
            <v>0</v>
          </cell>
          <cell r="BC184">
            <v>0</v>
          </cell>
          <cell r="BD184">
            <v>44932</v>
          </cell>
          <cell r="BE184">
            <v>10208</v>
          </cell>
          <cell r="BF184">
            <v>0</v>
          </cell>
          <cell r="BG184">
            <v>0</v>
          </cell>
          <cell r="BH184">
            <v>48774</v>
          </cell>
          <cell r="BI184">
            <v>3842</v>
          </cell>
          <cell r="BJ184">
            <v>0</v>
          </cell>
          <cell r="BK184">
            <v>0</v>
          </cell>
          <cell r="BL184">
            <v>803</v>
          </cell>
          <cell r="BM184">
            <v>803</v>
          </cell>
          <cell r="BN184">
            <v>0</v>
          </cell>
          <cell r="BO184">
            <v>0</v>
          </cell>
          <cell r="BP184">
            <v>4890</v>
          </cell>
          <cell r="BQ184">
            <v>4087</v>
          </cell>
          <cell r="BR184">
            <v>0</v>
          </cell>
          <cell r="BS184">
            <v>0</v>
          </cell>
          <cell r="BT184">
            <v>8444</v>
          </cell>
          <cell r="BU184">
            <v>3554</v>
          </cell>
          <cell r="BV184">
            <v>0</v>
          </cell>
          <cell r="BW184">
            <v>0</v>
          </cell>
          <cell r="BX184">
            <v>8444</v>
          </cell>
          <cell r="BY184">
            <v>0</v>
          </cell>
          <cell r="BZ184">
            <v>0</v>
          </cell>
          <cell r="CA184">
            <v>0</v>
          </cell>
          <cell r="CB184">
            <v>9448</v>
          </cell>
          <cell r="CC184">
            <v>1004</v>
          </cell>
          <cell r="CD184">
            <v>0</v>
          </cell>
          <cell r="CE184">
            <v>0</v>
          </cell>
          <cell r="CF184">
            <v>10935</v>
          </cell>
          <cell r="CG184">
            <v>1487</v>
          </cell>
          <cell r="CH184">
            <v>0</v>
          </cell>
          <cell r="CI184">
            <v>0</v>
          </cell>
          <cell r="CJ184">
            <v>11543</v>
          </cell>
          <cell r="CK184">
            <v>608</v>
          </cell>
          <cell r="CL184">
            <v>0</v>
          </cell>
          <cell r="CM184">
            <v>0</v>
          </cell>
          <cell r="CN184">
            <v>12003</v>
          </cell>
          <cell r="CO184">
            <v>460</v>
          </cell>
          <cell r="CP184">
            <v>0</v>
          </cell>
          <cell r="CQ184">
            <v>0</v>
          </cell>
          <cell r="CR184">
            <v>12773</v>
          </cell>
          <cell r="CS184">
            <v>770</v>
          </cell>
          <cell r="CT184">
            <v>0</v>
          </cell>
          <cell r="CU184">
            <v>0</v>
          </cell>
          <cell r="CV184">
            <v>20096</v>
          </cell>
          <cell r="CW184">
            <v>7323</v>
          </cell>
          <cell r="CX184">
            <v>0</v>
          </cell>
          <cell r="CY184">
            <v>0</v>
          </cell>
          <cell r="CZ184">
            <v>38369</v>
          </cell>
          <cell r="DA184">
            <v>18273</v>
          </cell>
          <cell r="DB184">
            <v>0</v>
          </cell>
          <cell r="DC184">
            <v>0</v>
          </cell>
          <cell r="DD184">
            <v>38369</v>
          </cell>
          <cell r="DF184">
            <v>0</v>
          </cell>
        </row>
        <row r="185">
          <cell r="B185">
            <v>185</v>
          </cell>
          <cell r="C185" t="str">
            <v>Volume entregue - FH (ton ) vendas mercado externo ( ME )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54</v>
          </cell>
          <cell r="Q185">
            <v>54</v>
          </cell>
          <cell r="R185">
            <v>0</v>
          </cell>
          <cell r="S185">
            <v>0</v>
          </cell>
          <cell r="T185">
            <v>135</v>
          </cell>
          <cell r="U185">
            <v>81</v>
          </cell>
          <cell r="V185">
            <v>0</v>
          </cell>
          <cell r="W185">
            <v>0</v>
          </cell>
          <cell r="X185">
            <v>270</v>
          </cell>
          <cell r="Y185">
            <v>135</v>
          </cell>
          <cell r="Z185">
            <v>0</v>
          </cell>
          <cell r="AA185">
            <v>0</v>
          </cell>
          <cell r="AB185">
            <v>405</v>
          </cell>
          <cell r="AC185">
            <v>135</v>
          </cell>
          <cell r="AD185">
            <v>0</v>
          </cell>
          <cell r="AE185">
            <v>0</v>
          </cell>
          <cell r="AF185">
            <v>405</v>
          </cell>
          <cell r="AG185">
            <v>0</v>
          </cell>
          <cell r="AH185">
            <v>0</v>
          </cell>
          <cell r="AI185">
            <v>0</v>
          </cell>
          <cell r="AJ185">
            <v>702</v>
          </cell>
          <cell r="AK185">
            <v>297</v>
          </cell>
          <cell r="AL185">
            <v>0</v>
          </cell>
          <cell r="AM185">
            <v>0</v>
          </cell>
          <cell r="AN185">
            <v>864</v>
          </cell>
          <cell r="AO185">
            <v>162</v>
          </cell>
          <cell r="AP185">
            <v>0</v>
          </cell>
          <cell r="AQ185">
            <v>0</v>
          </cell>
          <cell r="AR185">
            <v>1053</v>
          </cell>
          <cell r="AS185">
            <v>189</v>
          </cell>
          <cell r="AT185">
            <v>0</v>
          </cell>
          <cell r="AU185">
            <v>0</v>
          </cell>
          <cell r="AV185">
            <v>1652</v>
          </cell>
          <cell r="AW185">
            <v>599</v>
          </cell>
          <cell r="AX185">
            <v>0</v>
          </cell>
          <cell r="AY185">
            <v>0</v>
          </cell>
          <cell r="AZ185">
            <v>1895</v>
          </cell>
          <cell r="BA185">
            <v>243</v>
          </cell>
          <cell r="BB185">
            <v>0</v>
          </cell>
          <cell r="BC185">
            <v>0</v>
          </cell>
          <cell r="BD185">
            <v>2030</v>
          </cell>
          <cell r="BE185">
            <v>135</v>
          </cell>
          <cell r="BF185">
            <v>0</v>
          </cell>
          <cell r="BG185">
            <v>0</v>
          </cell>
          <cell r="BH185">
            <v>2030</v>
          </cell>
          <cell r="BI185">
            <v>0</v>
          </cell>
          <cell r="BJ185">
            <v>0</v>
          </cell>
          <cell r="BK185">
            <v>0</v>
          </cell>
          <cell r="BL185">
            <v>15</v>
          </cell>
          <cell r="BM185">
            <v>15</v>
          </cell>
          <cell r="BN185">
            <v>0</v>
          </cell>
          <cell r="BO185">
            <v>0</v>
          </cell>
          <cell r="BP185">
            <v>231</v>
          </cell>
          <cell r="BQ185">
            <v>216</v>
          </cell>
          <cell r="BR185">
            <v>0</v>
          </cell>
          <cell r="BS185">
            <v>0</v>
          </cell>
          <cell r="BT185">
            <v>231</v>
          </cell>
          <cell r="BU185">
            <v>0</v>
          </cell>
          <cell r="BV185">
            <v>0</v>
          </cell>
          <cell r="BW185">
            <v>0</v>
          </cell>
          <cell r="BX185">
            <v>636</v>
          </cell>
          <cell r="BY185">
            <v>405</v>
          </cell>
          <cell r="BZ185">
            <v>0</v>
          </cell>
          <cell r="CA185">
            <v>0</v>
          </cell>
          <cell r="CB185">
            <v>744</v>
          </cell>
          <cell r="CC185">
            <v>108</v>
          </cell>
          <cell r="CD185">
            <v>0</v>
          </cell>
          <cell r="CE185">
            <v>0</v>
          </cell>
          <cell r="CF185">
            <v>879</v>
          </cell>
          <cell r="CG185">
            <v>135</v>
          </cell>
          <cell r="CH185">
            <v>0</v>
          </cell>
          <cell r="CI185">
            <v>0</v>
          </cell>
          <cell r="CJ185">
            <v>879</v>
          </cell>
          <cell r="CK185">
            <v>0</v>
          </cell>
          <cell r="CL185">
            <v>0</v>
          </cell>
          <cell r="CM185">
            <v>0</v>
          </cell>
          <cell r="CN185">
            <v>1203</v>
          </cell>
          <cell r="CO185">
            <v>324</v>
          </cell>
          <cell r="CP185">
            <v>0</v>
          </cell>
          <cell r="CQ185">
            <v>0</v>
          </cell>
          <cell r="CR185">
            <v>1473</v>
          </cell>
          <cell r="CS185">
            <v>270</v>
          </cell>
          <cell r="CT185">
            <v>0</v>
          </cell>
          <cell r="CU185">
            <v>0</v>
          </cell>
          <cell r="CV185">
            <v>1878</v>
          </cell>
          <cell r="CW185">
            <v>405</v>
          </cell>
          <cell r="CX185">
            <v>0</v>
          </cell>
          <cell r="CY185">
            <v>0</v>
          </cell>
          <cell r="CZ185">
            <v>1878</v>
          </cell>
          <cell r="DA185">
            <v>0</v>
          </cell>
          <cell r="DB185">
            <v>0</v>
          </cell>
          <cell r="DC185">
            <v>0</v>
          </cell>
          <cell r="DD185">
            <v>1878</v>
          </cell>
          <cell r="DF185">
            <v>0</v>
          </cell>
        </row>
        <row r="186">
          <cell r="B186">
            <v>186</v>
          </cell>
          <cell r="C186" t="str">
            <v>Volume entregue - FH (ton )  sem  Vi  e  ME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108790</v>
          </cell>
          <cell r="Q186">
            <v>108790</v>
          </cell>
          <cell r="R186">
            <v>110046.436</v>
          </cell>
          <cell r="S186">
            <v>110046.436</v>
          </cell>
          <cell r="T186">
            <v>258376</v>
          </cell>
          <cell r="U186">
            <v>149586</v>
          </cell>
          <cell r="V186">
            <v>260626.00099999999</v>
          </cell>
          <cell r="W186">
            <v>150579.56499999997</v>
          </cell>
          <cell r="X186">
            <v>399417</v>
          </cell>
          <cell r="Y186">
            <v>141041</v>
          </cell>
          <cell r="Z186">
            <v>405026.88099999999</v>
          </cell>
          <cell r="AA186">
            <v>144400.88</v>
          </cell>
          <cell r="AB186">
            <v>464875</v>
          </cell>
          <cell r="AC186">
            <v>65458</v>
          </cell>
          <cell r="AD186">
            <v>471411.72100000002</v>
          </cell>
          <cell r="AE186">
            <v>66384.84</v>
          </cell>
          <cell r="AF186">
            <v>519215</v>
          </cell>
          <cell r="AG186">
            <v>54340</v>
          </cell>
          <cell r="AH186">
            <v>526965.13600000006</v>
          </cell>
          <cell r="AI186">
            <v>55553.415000000008</v>
          </cell>
          <cell r="AJ186">
            <v>591973</v>
          </cell>
          <cell r="AK186">
            <v>72758</v>
          </cell>
          <cell r="AL186">
            <v>601011.13600000006</v>
          </cell>
          <cell r="AM186">
            <v>74046</v>
          </cell>
          <cell r="AN186">
            <v>710626</v>
          </cell>
          <cell r="AO186">
            <v>118653</v>
          </cell>
          <cell r="AP186">
            <v>720484.13600000006</v>
          </cell>
          <cell r="AQ186">
            <v>119473</v>
          </cell>
          <cell r="AR186">
            <v>900478</v>
          </cell>
          <cell r="AS186">
            <v>189852</v>
          </cell>
          <cell r="AT186">
            <v>912641.13600000006</v>
          </cell>
          <cell r="AU186">
            <v>192157</v>
          </cell>
          <cell r="AV186">
            <v>1190331</v>
          </cell>
          <cell r="AW186">
            <v>289853</v>
          </cell>
          <cell r="AX186">
            <v>1206947.1359999999</v>
          </cell>
          <cell r="AY186">
            <v>294306</v>
          </cell>
          <cell r="AZ186">
            <v>1538749</v>
          </cell>
          <cell r="BA186">
            <v>348418</v>
          </cell>
          <cell r="BB186">
            <v>1563595.1359999999</v>
          </cell>
          <cell r="BC186">
            <v>356648</v>
          </cell>
          <cell r="BD186">
            <v>1812287</v>
          </cell>
          <cell r="BE186">
            <v>273538</v>
          </cell>
          <cell r="BF186">
            <v>1848153.1359999999</v>
          </cell>
          <cell r="BG186">
            <v>284558</v>
          </cell>
          <cell r="BH186">
            <v>1990822</v>
          </cell>
          <cell r="BI186">
            <v>178535</v>
          </cell>
          <cell r="BJ186">
            <v>2031384.1359999999</v>
          </cell>
          <cell r="BK186">
            <v>183231</v>
          </cell>
          <cell r="BL186">
            <v>137023</v>
          </cell>
          <cell r="BM186">
            <v>137023</v>
          </cell>
          <cell r="BN186">
            <v>143924</v>
          </cell>
          <cell r="BO186">
            <v>143924</v>
          </cell>
          <cell r="BP186">
            <v>260309</v>
          </cell>
          <cell r="BQ186">
            <v>123286</v>
          </cell>
          <cell r="BR186">
            <v>277877</v>
          </cell>
          <cell r="BS186">
            <v>133953</v>
          </cell>
          <cell r="BT186">
            <v>421838</v>
          </cell>
          <cell r="BU186">
            <v>161529</v>
          </cell>
          <cell r="BV186">
            <v>412660</v>
          </cell>
          <cell r="BW186">
            <v>134783</v>
          </cell>
          <cell r="BX186">
            <v>509463</v>
          </cell>
          <cell r="BY186">
            <v>87625</v>
          </cell>
          <cell r="BZ186">
            <v>494732</v>
          </cell>
          <cell r="CA186">
            <v>82072</v>
          </cell>
          <cell r="CB186">
            <v>617154</v>
          </cell>
          <cell r="CC186">
            <v>107691</v>
          </cell>
          <cell r="CD186">
            <v>574401</v>
          </cell>
          <cell r="CE186">
            <v>79669</v>
          </cell>
          <cell r="CF186">
            <v>729462</v>
          </cell>
          <cell r="CG186">
            <v>112308</v>
          </cell>
          <cell r="CH186">
            <v>673964</v>
          </cell>
          <cell r="CI186">
            <v>99563</v>
          </cell>
          <cell r="CJ186">
            <v>889766</v>
          </cell>
          <cell r="CK186">
            <v>160304</v>
          </cell>
          <cell r="CL186">
            <v>804187</v>
          </cell>
          <cell r="CM186">
            <v>130223</v>
          </cell>
          <cell r="CN186">
            <v>1093055</v>
          </cell>
          <cell r="CO186">
            <v>203289</v>
          </cell>
          <cell r="CP186">
            <v>1022516</v>
          </cell>
          <cell r="CQ186">
            <v>218329</v>
          </cell>
          <cell r="CR186">
            <v>1406231</v>
          </cell>
          <cell r="CS186">
            <v>313176</v>
          </cell>
          <cell r="CT186">
            <v>1344386</v>
          </cell>
          <cell r="CU186">
            <v>321870</v>
          </cell>
          <cell r="CV186">
            <v>1834700</v>
          </cell>
          <cell r="CW186">
            <v>428469</v>
          </cell>
          <cell r="CX186">
            <v>1709458</v>
          </cell>
          <cell r="CY186">
            <v>365072</v>
          </cell>
          <cell r="CZ186">
            <v>2212797</v>
          </cell>
          <cell r="DA186">
            <v>378097</v>
          </cell>
          <cell r="DB186">
            <v>2018678</v>
          </cell>
          <cell r="DC186">
            <v>309220</v>
          </cell>
          <cell r="DD186">
            <v>2212797</v>
          </cell>
          <cell r="DE186">
            <v>0</v>
          </cell>
          <cell r="DF186">
            <v>2199992</v>
          </cell>
          <cell r="DG186">
            <v>181314</v>
          </cell>
        </row>
        <row r="187">
          <cell r="B187">
            <v>187</v>
          </cell>
          <cell r="C187" t="str">
            <v>Faturamento bruto (R$MM)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78.735804389999998</v>
          </cell>
          <cell r="Q187">
            <v>78.735804389999998</v>
          </cell>
          <cell r="R187">
            <v>0</v>
          </cell>
          <cell r="S187">
            <v>0</v>
          </cell>
          <cell r="T187">
            <v>185.11068389000002</v>
          </cell>
          <cell r="U187">
            <v>106.37487950000002</v>
          </cell>
          <cell r="V187">
            <v>0</v>
          </cell>
          <cell r="W187">
            <v>0</v>
          </cell>
          <cell r="X187">
            <v>282.34116667000001</v>
          </cell>
          <cell r="Y187">
            <v>97.230482779999988</v>
          </cell>
          <cell r="Z187">
            <v>0</v>
          </cell>
          <cell r="AA187">
            <v>0</v>
          </cell>
          <cell r="AB187">
            <v>331.99816139000001</v>
          </cell>
          <cell r="AC187">
            <v>49.65699472</v>
          </cell>
          <cell r="AD187">
            <v>0</v>
          </cell>
          <cell r="AE187">
            <v>0</v>
          </cell>
          <cell r="AF187">
            <v>368.18294895999998</v>
          </cell>
          <cell r="AG187">
            <v>36.184787569999969</v>
          </cell>
          <cell r="AH187">
            <v>0</v>
          </cell>
          <cell r="AI187">
            <v>0</v>
          </cell>
          <cell r="AJ187">
            <v>417.86364810999993</v>
          </cell>
          <cell r="AK187">
            <v>49.680699149999953</v>
          </cell>
          <cell r="AL187">
            <v>0</v>
          </cell>
          <cell r="AM187">
            <v>0</v>
          </cell>
          <cell r="AN187">
            <v>492.84988912</v>
          </cell>
          <cell r="AO187">
            <v>74.986241010000072</v>
          </cell>
          <cell r="AP187">
            <v>0</v>
          </cell>
          <cell r="AQ187">
            <v>0</v>
          </cell>
          <cell r="AR187">
            <v>612.46117298000001</v>
          </cell>
          <cell r="AS187">
            <v>119.61128386000001</v>
          </cell>
          <cell r="AT187">
            <v>0</v>
          </cell>
          <cell r="AU187">
            <v>0</v>
          </cell>
          <cell r="AV187">
            <v>798.63515844000005</v>
          </cell>
          <cell r="AW187">
            <v>186.17398546000004</v>
          </cell>
          <cell r="AX187">
            <v>0</v>
          </cell>
          <cell r="AY187">
            <v>0</v>
          </cell>
          <cell r="AZ187">
            <v>1017.1186728500001</v>
          </cell>
          <cell r="BA187">
            <v>218.48351441</v>
          </cell>
          <cell r="BB187">
            <v>0</v>
          </cell>
          <cell r="BC187">
            <v>0</v>
          </cell>
          <cell r="BD187">
            <v>1193.95322033</v>
          </cell>
          <cell r="BE187">
            <v>176.83454747999997</v>
          </cell>
          <cell r="BF187">
            <v>0</v>
          </cell>
          <cell r="BG187">
            <v>0</v>
          </cell>
          <cell r="BH187">
            <v>1308.0565054900001</v>
          </cell>
          <cell r="BI187">
            <v>114.10328516000004</v>
          </cell>
          <cell r="BJ187">
            <v>0</v>
          </cell>
          <cell r="BK187">
            <v>0</v>
          </cell>
          <cell r="BL187">
            <v>86.656269650000013</v>
          </cell>
          <cell r="BM187">
            <v>86.656269650000013</v>
          </cell>
          <cell r="BN187">
            <v>86.868498590000002</v>
          </cell>
          <cell r="BO187">
            <v>86.868498590000002</v>
          </cell>
          <cell r="BP187">
            <v>165.24808714</v>
          </cell>
          <cell r="BQ187">
            <v>78.591817489999983</v>
          </cell>
          <cell r="BR187">
            <v>167.00443060000001</v>
          </cell>
          <cell r="BS187">
            <v>80.135932010000005</v>
          </cell>
          <cell r="BT187">
            <v>262.31068801999999</v>
          </cell>
          <cell r="BU187">
            <v>97.062600879999991</v>
          </cell>
          <cell r="BV187">
            <v>245.80661751000002</v>
          </cell>
          <cell r="BW187">
            <v>78.802186910000003</v>
          </cell>
          <cell r="BX187">
            <v>312.01518952999999</v>
          </cell>
          <cell r="BY187">
            <v>49.70450151</v>
          </cell>
          <cell r="BZ187">
            <v>291.03771316000001</v>
          </cell>
          <cell r="CA187">
            <v>45.23109565</v>
          </cell>
          <cell r="CB187">
            <v>371.08165447000005</v>
          </cell>
          <cell r="CC187">
            <v>59.06646494000006</v>
          </cell>
          <cell r="CD187">
            <v>335.11719782</v>
          </cell>
          <cell r="CE187">
            <v>44.079484659999999</v>
          </cell>
          <cell r="CF187">
            <v>430.86913692000002</v>
          </cell>
          <cell r="CG187">
            <v>59.78748244999997</v>
          </cell>
          <cell r="CH187">
            <v>390.90039978999999</v>
          </cell>
          <cell r="CI187">
            <v>55.78320197</v>
          </cell>
          <cell r="CJ187">
            <v>516.99868724999999</v>
          </cell>
          <cell r="CK187">
            <v>86.129550329999972</v>
          </cell>
          <cell r="CL187">
            <v>469.46064274000003</v>
          </cell>
          <cell r="CM187">
            <v>78.560242950000003</v>
          </cell>
          <cell r="CN187">
            <v>628.66306765000002</v>
          </cell>
          <cell r="CO187">
            <v>111.66438040000003</v>
          </cell>
          <cell r="CP187">
            <v>600.01897329999997</v>
          </cell>
          <cell r="CQ187">
            <v>130.55833056</v>
          </cell>
          <cell r="CR187">
            <v>805.82352595999987</v>
          </cell>
          <cell r="CS187">
            <v>177.16045830999985</v>
          </cell>
          <cell r="CT187">
            <v>801.46148728000003</v>
          </cell>
          <cell r="CU187">
            <v>201.44251398</v>
          </cell>
          <cell r="CV187">
            <v>1058.84081148</v>
          </cell>
          <cell r="CW187">
            <v>253.01728552000009</v>
          </cell>
          <cell r="CX187">
            <v>1032.6727883799999</v>
          </cell>
          <cell r="CY187">
            <v>231.21130109999999</v>
          </cell>
          <cell r="CZ187">
            <v>1299.5361286699999</v>
          </cell>
          <cell r="DA187">
            <v>240.69531718999997</v>
          </cell>
          <cell r="DB187">
            <v>1231.8044763299999</v>
          </cell>
          <cell r="DC187">
            <v>199.13168794999999</v>
          </cell>
          <cell r="DD187">
            <v>0</v>
          </cell>
          <cell r="DE187">
            <v>-1299.5361286699999</v>
          </cell>
          <cell r="DF187">
            <v>1346.14833043</v>
          </cell>
          <cell r="DG187">
            <v>114.34385409999999</v>
          </cell>
        </row>
        <row r="188">
          <cell r="B188">
            <v>188</v>
          </cell>
          <cell r="C188" t="str">
            <v>Faturamento líquido (R$MM)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77.847109719999992</v>
          </cell>
          <cell r="Q188">
            <v>77.847109719999992</v>
          </cell>
          <cell r="R188">
            <v>0</v>
          </cell>
          <cell r="S188">
            <v>0</v>
          </cell>
          <cell r="T188">
            <v>182.76455950000002</v>
          </cell>
          <cell r="U188">
            <v>104.91744978000003</v>
          </cell>
          <cell r="V188">
            <v>0</v>
          </cell>
          <cell r="W188">
            <v>0</v>
          </cell>
          <cell r="X188">
            <v>278.58863894000001</v>
          </cell>
          <cell r="Y188">
            <v>95.824079439999991</v>
          </cell>
          <cell r="Z188">
            <v>0</v>
          </cell>
          <cell r="AA188">
            <v>0</v>
          </cell>
          <cell r="AB188">
            <v>327.48210897999996</v>
          </cell>
          <cell r="AC188">
            <v>48.893470039999954</v>
          </cell>
          <cell r="AD188">
            <v>0</v>
          </cell>
          <cell r="AE188">
            <v>0</v>
          </cell>
          <cell r="AF188">
            <v>362.88988734999998</v>
          </cell>
          <cell r="AG188">
            <v>35.407778370000017</v>
          </cell>
          <cell r="AH188">
            <v>0</v>
          </cell>
          <cell r="AI188">
            <v>0</v>
          </cell>
          <cell r="AJ188">
            <v>411.45228706999995</v>
          </cell>
          <cell r="AK188">
            <v>48.562399719999974</v>
          </cell>
          <cell r="AL188">
            <v>0</v>
          </cell>
          <cell r="AM188">
            <v>0</v>
          </cell>
          <cell r="AN188">
            <v>484.95921186999999</v>
          </cell>
          <cell r="AO188">
            <v>73.506924800000036</v>
          </cell>
          <cell r="AP188">
            <v>0</v>
          </cell>
          <cell r="AQ188">
            <v>0</v>
          </cell>
          <cell r="AR188">
            <v>602.43732584999998</v>
          </cell>
          <cell r="AS188">
            <v>117.47811397999999</v>
          </cell>
          <cell r="AT188">
            <v>0</v>
          </cell>
          <cell r="AU188">
            <v>0</v>
          </cell>
          <cell r="AV188">
            <v>785.5674850800001</v>
          </cell>
          <cell r="AW188">
            <v>183.13015923000012</v>
          </cell>
          <cell r="AX188">
            <v>0</v>
          </cell>
          <cell r="AY188">
            <v>0</v>
          </cell>
          <cell r="AZ188">
            <v>1000.27216201</v>
          </cell>
          <cell r="BA188">
            <v>214.70467692999989</v>
          </cell>
          <cell r="BB188">
            <v>0</v>
          </cell>
          <cell r="BC188">
            <v>0</v>
          </cell>
          <cell r="BD188">
            <v>1173.8274029199999</v>
          </cell>
          <cell r="BE188">
            <v>173.55524090999995</v>
          </cell>
          <cell r="BF188">
            <v>0</v>
          </cell>
          <cell r="BG188">
            <v>0</v>
          </cell>
          <cell r="BH188">
            <v>1285.3486761200002</v>
          </cell>
          <cell r="BI188">
            <v>111.52127320000022</v>
          </cell>
          <cell r="BJ188">
            <v>0</v>
          </cell>
          <cell r="BK188">
            <v>0</v>
          </cell>
          <cell r="BL188">
            <v>85.124100510000005</v>
          </cell>
          <cell r="BM188">
            <v>85.124100510000005</v>
          </cell>
          <cell r="BN188">
            <v>85.757689230000011</v>
          </cell>
          <cell r="BO188">
            <v>85.757689230000011</v>
          </cell>
          <cell r="BP188">
            <v>162.24757879000001</v>
          </cell>
          <cell r="BQ188">
            <v>77.12347828</v>
          </cell>
          <cell r="BR188">
            <v>164.87310599</v>
          </cell>
          <cell r="BS188">
            <v>79.115416760000002</v>
          </cell>
          <cell r="BT188">
            <v>257.55190829999998</v>
          </cell>
          <cell r="BU188">
            <v>95.304329509999974</v>
          </cell>
          <cell r="BV188">
            <v>242.67000243000001</v>
          </cell>
          <cell r="BW188">
            <v>77.796896439999998</v>
          </cell>
          <cell r="BX188">
            <v>306.23294164999999</v>
          </cell>
          <cell r="BY188">
            <v>48.681033350000007</v>
          </cell>
          <cell r="BZ188">
            <v>287.32569452000001</v>
          </cell>
          <cell r="CA188">
            <v>44.655692089999995</v>
          </cell>
          <cell r="CB188">
            <v>363.76115830000003</v>
          </cell>
          <cell r="CC188">
            <v>57.528216650000047</v>
          </cell>
          <cell r="CD188">
            <v>330.84619292000002</v>
          </cell>
          <cell r="CE188">
            <v>43.520498400000001</v>
          </cell>
          <cell r="CF188">
            <v>421.99210837999999</v>
          </cell>
          <cell r="CG188">
            <v>58.230950079999957</v>
          </cell>
          <cell r="CH188">
            <v>385.92747852000002</v>
          </cell>
          <cell r="CI188">
            <v>55.081285600000001</v>
          </cell>
          <cell r="CJ188">
            <v>506.21672625999997</v>
          </cell>
          <cell r="CK188">
            <v>84.224617879999983</v>
          </cell>
          <cell r="CL188">
            <v>463.56239095000001</v>
          </cell>
          <cell r="CM188">
            <v>77.634912430000014</v>
          </cell>
          <cell r="CN188">
            <v>615.27906700999995</v>
          </cell>
          <cell r="CO188">
            <v>109.06234074999998</v>
          </cell>
          <cell r="CP188">
            <v>592.57278537000002</v>
          </cell>
          <cell r="CQ188">
            <v>129.01039442000001</v>
          </cell>
          <cell r="CR188">
            <v>789.07696912999984</v>
          </cell>
          <cell r="CS188">
            <v>173.79790211999989</v>
          </cell>
          <cell r="CT188">
            <v>791.68014076999998</v>
          </cell>
          <cell r="CU188">
            <v>199.10735539999999</v>
          </cell>
          <cell r="CV188">
            <v>1038.1162763899999</v>
          </cell>
          <cell r="CW188">
            <v>249.0393072600001</v>
          </cell>
          <cell r="CX188">
            <v>1020.20866656</v>
          </cell>
          <cell r="CY188">
            <v>228.52852579</v>
          </cell>
          <cell r="CZ188">
            <v>1274.1193732499999</v>
          </cell>
          <cell r="DA188">
            <v>236.00309685999991</v>
          </cell>
          <cell r="DB188">
            <v>1217.03336891</v>
          </cell>
          <cell r="DC188">
            <v>196.82470235</v>
          </cell>
          <cell r="DD188">
            <v>0</v>
          </cell>
          <cell r="DE188">
            <v>-1274.1193732499999</v>
          </cell>
          <cell r="DF188">
            <v>1330.02267254</v>
          </cell>
          <cell r="DG188">
            <v>112.98930362999999</v>
          </cell>
        </row>
        <row r="189">
          <cell r="B189">
            <v>189</v>
          </cell>
          <cell r="C189" t="str">
            <v>CPV (R$MM)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72.286378739999975</v>
          </cell>
          <cell r="Q189">
            <v>72.286378739999975</v>
          </cell>
          <cell r="R189">
            <v>0</v>
          </cell>
          <cell r="S189">
            <v>0</v>
          </cell>
          <cell r="T189">
            <v>170.31376336999995</v>
          </cell>
          <cell r="U189">
            <v>98.027384629999972</v>
          </cell>
          <cell r="V189">
            <v>0</v>
          </cell>
          <cell r="W189">
            <v>0</v>
          </cell>
          <cell r="X189">
            <v>263.85520838999997</v>
          </cell>
          <cell r="Y189">
            <v>93.541445020000026</v>
          </cell>
          <cell r="Z189">
            <v>0</v>
          </cell>
          <cell r="AA189">
            <v>0</v>
          </cell>
          <cell r="AB189">
            <v>314.39059366000004</v>
          </cell>
          <cell r="AC189">
            <v>50.535385270000063</v>
          </cell>
          <cell r="AD189">
            <v>0</v>
          </cell>
          <cell r="AE189">
            <v>0</v>
          </cell>
          <cell r="AF189">
            <v>354.88804671000003</v>
          </cell>
          <cell r="AG189">
            <v>40.49745304999999</v>
          </cell>
          <cell r="AH189">
            <v>0</v>
          </cell>
          <cell r="AI189">
            <v>0</v>
          </cell>
          <cell r="AJ189">
            <v>400.38030741000011</v>
          </cell>
          <cell r="AK189">
            <v>45.492260700000088</v>
          </cell>
          <cell r="AL189">
            <v>0</v>
          </cell>
          <cell r="AM189">
            <v>0</v>
          </cell>
          <cell r="AN189">
            <v>472.16988242000008</v>
          </cell>
          <cell r="AO189">
            <v>71.789575009999965</v>
          </cell>
          <cell r="AP189">
            <v>0</v>
          </cell>
          <cell r="AQ189">
            <v>0</v>
          </cell>
          <cell r="AR189">
            <v>586.26738689000001</v>
          </cell>
          <cell r="AS189">
            <v>114.09750446999993</v>
          </cell>
          <cell r="AT189">
            <v>0</v>
          </cell>
          <cell r="AU189">
            <v>0</v>
          </cell>
          <cell r="AV189">
            <v>757.8686861499998</v>
          </cell>
          <cell r="AW189">
            <v>171.60129925999979</v>
          </cell>
          <cell r="AX189">
            <v>0</v>
          </cell>
          <cell r="AY189">
            <v>0</v>
          </cell>
          <cell r="AZ189">
            <v>955.10074097000017</v>
          </cell>
          <cell r="BA189">
            <v>197.23205482000037</v>
          </cell>
          <cell r="BB189">
            <v>0</v>
          </cell>
          <cell r="BC189">
            <v>0</v>
          </cell>
          <cell r="BD189">
            <v>1110.3518014499996</v>
          </cell>
          <cell r="BE189">
            <v>155.25106047999941</v>
          </cell>
          <cell r="BF189">
            <v>0</v>
          </cell>
          <cell r="BG189">
            <v>0</v>
          </cell>
          <cell r="BH189">
            <v>1216.2532218499996</v>
          </cell>
          <cell r="BI189">
            <v>105.90142040000001</v>
          </cell>
          <cell r="BJ189">
            <v>0</v>
          </cell>
          <cell r="BK189">
            <v>0</v>
          </cell>
          <cell r="BL189">
            <v>74.445960700000015</v>
          </cell>
          <cell r="BM189">
            <v>74.445960700000015</v>
          </cell>
          <cell r="BN189">
            <v>78.075270240000009</v>
          </cell>
          <cell r="BO189">
            <v>78.075270240000009</v>
          </cell>
          <cell r="BP189">
            <v>143.36324973999996</v>
          </cell>
          <cell r="BQ189">
            <v>68.917289039999943</v>
          </cell>
          <cell r="BR189">
            <v>149.40678858000001</v>
          </cell>
          <cell r="BS189">
            <v>71.331518339999988</v>
          </cell>
          <cell r="BT189">
            <v>231.68675156</v>
          </cell>
          <cell r="BU189">
            <v>88.323501820000047</v>
          </cell>
          <cell r="BV189">
            <v>220.43769976999999</v>
          </cell>
          <cell r="BW189">
            <v>71.030911189999998</v>
          </cell>
          <cell r="BX189">
            <v>277.2294326899999</v>
          </cell>
          <cell r="BY189">
            <v>45.542681129999892</v>
          </cell>
          <cell r="BZ189">
            <v>261.52250062999997</v>
          </cell>
          <cell r="CA189">
            <v>41.084800860000001</v>
          </cell>
          <cell r="CB189">
            <v>330.68504725999998</v>
          </cell>
          <cell r="CC189">
            <v>53.45561457000008</v>
          </cell>
          <cell r="CD189">
            <v>301.32184873999995</v>
          </cell>
          <cell r="CE189">
            <v>39.799348109999997</v>
          </cell>
          <cell r="CF189">
            <v>384.1227782599999</v>
          </cell>
          <cell r="CG189">
            <v>53.437730999999928</v>
          </cell>
          <cell r="CH189">
            <v>351.47059094999997</v>
          </cell>
          <cell r="CI189">
            <v>50.148742210000002</v>
          </cell>
          <cell r="CJ189">
            <v>462.28690694999995</v>
          </cell>
          <cell r="CK189">
            <v>78.164128690000041</v>
          </cell>
          <cell r="CL189">
            <v>418.12999500999996</v>
          </cell>
          <cell r="CM189">
            <v>66.65940406</v>
          </cell>
          <cell r="CN189">
            <v>562.5977227699999</v>
          </cell>
          <cell r="CO189">
            <v>100.31081581999996</v>
          </cell>
          <cell r="CP189">
            <v>529.86816436999993</v>
          </cell>
          <cell r="CQ189">
            <v>111.73816936</v>
          </cell>
          <cell r="CR189">
            <v>717.22900730999993</v>
          </cell>
          <cell r="CS189">
            <v>154.63128454000002</v>
          </cell>
          <cell r="CT189">
            <v>698.49849823</v>
          </cell>
          <cell r="CU189">
            <v>168.63033386000001</v>
          </cell>
          <cell r="CV189">
            <v>940.02658313999996</v>
          </cell>
          <cell r="CW189">
            <v>222.79757583000003</v>
          </cell>
          <cell r="CX189">
            <v>891.03383037000003</v>
          </cell>
          <cell r="CY189">
            <v>192.53533214000001</v>
          </cell>
          <cell r="CZ189">
            <v>1148.3339076699999</v>
          </cell>
          <cell r="DA189">
            <v>208.30732452999996</v>
          </cell>
          <cell r="DB189">
            <v>1056.0799233800001</v>
          </cell>
          <cell r="DC189">
            <v>165.04609300999999</v>
          </cell>
          <cell r="DD189">
            <v>0</v>
          </cell>
          <cell r="DE189">
            <v>-1148.3339076699999</v>
          </cell>
          <cell r="DF189">
            <v>1152.7029810500001</v>
          </cell>
          <cell r="DG189">
            <v>96.62305766999998</v>
          </cell>
        </row>
        <row r="190">
          <cell r="B190">
            <v>190</v>
          </cell>
          <cell r="C190" t="str">
            <v>Despesas operacionais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8.0591966699999986</v>
          </cell>
          <cell r="Q190">
            <v>8.0591966699999986</v>
          </cell>
          <cell r="R190">
            <v>0</v>
          </cell>
          <cell r="S190">
            <v>0</v>
          </cell>
          <cell r="T190">
            <v>16.573751179999995</v>
          </cell>
          <cell r="U190">
            <v>8.5145545099999964</v>
          </cell>
          <cell r="V190">
            <v>0</v>
          </cell>
          <cell r="W190">
            <v>0</v>
          </cell>
          <cell r="X190">
            <v>22.150640000000003</v>
          </cell>
          <cell r="Y190">
            <v>5.5768888200000077</v>
          </cell>
          <cell r="Z190">
            <v>0</v>
          </cell>
          <cell r="AA190">
            <v>0</v>
          </cell>
          <cell r="AB190">
            <v>24.391332740000006</v>
          </cell>
          <cell r="AC190">
            <v>2.2406927400000036</v>
          </cell>
          <cell r="AD190">
            <v>0</v>
          </cell>
          <cell r="AE190">
            <v>0</v>
          </cell>
          <cell r="AF190">
            <v>28.288807460000008</v>
          </cell>
          <cell r="AG190">
            <v>3.8974747200000017</v>
          </cell>
          <cell r="AH190">
            <v>0</v>
          </cell>
          <cell r="AI190">
            <v>0</v>
          </cell>
          <cell r="AJ190">
            <v>21.146527219999996</v>
          </cell>
          <cell r="AK190">
            <v>-7.1422802400000123</v>
          </cell>
          <cell r="AL190">
            <v>0</v>
          </cell>
          <cell r="AM190">
            <v>0</v>
          </cell>
          <cell r="AN190">
            <v>27.349005130000009</v>
          </cell>
          <cell r="AO190">
            <v>6.2024779100000131</v>
          </cell>
          <cell r="AP190">
            <v>0</v>
          </cell>
          <cell r="AQ190">
            <v>0</v>
          </cell>
          <cell r="AR190">
            <v>38.17594497000001</v>
          </cell>
          <cell r="AS190">
            <v>10.826939840000001</v>
          </cell>
          <cell r="AT190">
            <v>0</v>
          </cell>
          <cell r="AU190">
            <v>0</v>
          </cell>
          <cell r="AV190">
            <v>50.723120300000005</v>
          </cell>
          <cell r="AW190">
            <v>12.547175329999995</v>
          </cell>
          <cell r="AX190">
            <v>0</v>
          </cell>
          <cell r="AY190">
            <v>0</v>
          </cell>
          <cell r="AZ190">
            <v>66.293693810000008</v>
          </cell>
          <cell r="BA190">
            <v>15.570573510000003</v>
          </cell>
          <cell r="BB190">
            <v>0</v>
          </cell>
          <cell r="BC190">
            <v>0</v>
          </cell>
          <cell r="BD190">
            <v>76.997199550000005</v>
          </cell>
          <cell r="BE190">
            <v>10.703505739999997</v>
          </cell>
          <cell r="BF190">
            <v>0</v>
          </cell>
          <cell r="BG190">
            <v>0</v>
          </cell>
          <cell r="BH190">
            <v>106.96316315000004</v>
          </cell>
          <cell r="BI190">
            <v>29.965963600000038</v>
          </cell>
          <cell r="BJ190">
            <v>0</v>
          </cell>
          <cell r="BK190">
            <v>0</v>
          </cell>
          <cell r="BL190">
            <v>7.1148791699999974</v>
          </cell>
          <cell r="BM190">
            <v>7.1148791699999974</v>
          </cell>
          <cell r="BN190">
            <v>8.6831204999999994</v>
          </cell>
          <cell r="BO190">
            <v>8.6831204999999994</v>
          </cell>
          <cell r="BP190">
            <v>14.383338899999996</v>
          </cell>
          <cell r="BQ190">
            <v>7.2684597299999991</v>
          </cell>
          <cell r="BR190">
            <v>18.033973019999998</v>
          </cell>
          <cell r="BS190">
            <v>9.3508525200000001</v>
          </cell>
          <cell r="BT190">
            <v>22.62946891</v>
          </cell>
          <cell r="BU190">
            <v>8.2461300100000035</v>
          </cell>
          <cell r="BV190">
            <v>26.50780748</v>
          </cell>
          <cell r="BW190">
            <v>8.4738344600000026</v>
          </cell>
          <cell r="BX190">
            <v>28.222337599999996</v>
          </cell>
          <cell r="BY190">
            <v>5.592868689999996</v>
          </cell>
          <cell r="BZ190">
            <v>31.523855220000002</v>
          </cell>
          <cell r="CA190">
            <v>5.0160477400000003</v>
          </cell>
          <cell r="CB190">
            <v>33.86204313999999</v>
          </cell>
          <cell r="CC190">
            <v>5.6397055399999942</v>
          </cell>
          <cell r="CD190">
            <v>37.721838230000003</v>
          </cell>
          <cell r="CE190">
            <v>6.1979830100000015</v>
          </cell>
          <cell r="CF190">
            <v>40.099325469999997</v>
          </cell>
          <cell r="CG190">
            <v>6.2372823300000064</v>
          </cell>
          <cell r="CH190">
            <v>44.777157620000004</v>
          </cell>
          <cell r="CI190">
            <v>7.0553193899999993</v>
          </cell>
          <cell r="CJ190">
            <v>48.952044979999997</v>
          </cell>
          <cell r="CK190">
            <v>8.85271951</v>
          </cell>
          <cell r="CL190">
            <v>51.947051200000004</v>
          </cell>
          <cell r="CM190">
            <v>7.1698935800000019</v>
          </cell>
          <cell r="CN190">
            <v>58.51967556000001</v>
          </cell>
          <cell r="CO190">
            <v>9.5676305800000137</v>
          </cell>
          <cell r="CP190">
            <v>63.45772104000001</v>
          </cell>
          <cell r="CQ190">
            <v>11.510669840000002</v>
          </cell>
          <cell r="CR190">
            <v>67.741424300000006</v>
          </cell>
          <cell r="CS190">
            <v>9.2217487399999953</v>
          </cell>
          <cell r="CT190">
            <v>78.289300250000011</v>
          </cell>
          <cell r="CU190">
            <v>14.831579209999999</v>
          </cell>
          <cell r="CV190">
            <v>81.958445689999962</v>
          </cell>
          <cell r="CW190">
            <v>14.217021389999957</v>
          </cell>
          <cell r="CX190">
            <v>95.343135700000005</v>
          </cell>
          <cell r="CY190">
            <v>17.053835450000001</v>
          </cell>
          <cell r="CZ190">
            <v>88.079180969999982</v>
          </cell>
          <cell r="DA190">
            <v>6.1207352800000194</v>
          </cell>
          <cell r="DB190">
            <v>110.38919889</v>
          </cell>
          <cell r="DC190">
            <v>15.046063190000002</v>
          </cell>
          <cell r="DD190">
            <v>0</v>
          </cell>
          <cell r="DE190">
            <v>-88.079180969999982</v>
          </cell>
          <cell r="DF190">
            <v>120.0437707</v>
          </cell>
          <cell r="DG190">
            <v>9.6545718099999984</v>
          </cell>
        </row>
        <row r="191">
          <cell r="B191">
            <v>191</v>
          </cell>
        </row>
        <row r="192">
          <cell r="B192">
            <v>192</v>
          </cell>
          <cell r="C192" t="str">
            <v>Preço de venda bruto (R$/ton)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719.34406276552011</v>
          </cell>
          <cell r="Q192">
            <v>719.34406276552011</v>
          </cell>
          <cell r="R192">
            <v>0</v>
          </cell>
          <cell r="S192">
            <v>0</v>
          </cell>
          <cell r="T192">
            <v>713.71551688373779</v>
          </cell>
          <cell r="U192">
            <v>709.6058189410769</v>
          </cell>
          <cell r="V192">
            <v>0</v>
          </cell>
          <cell r="W192">
            <v>0</v>
          </cell>
          <cell r="X192">
            <v>702.50722601112204</v>
          </cell>
          <cell r="Y192">
            <v>682.11334670941392</v>
          </cell>
          <cell r="Z192">
            <v>0</v>
          </cell>
          <cell r="AA192">
            <v>0</v>
          </cell>
          <cell r="AB192">
            <v>693.1314084007156</v>
          </cell>
          <cell r="AC192">
            <v>644.24342510184488</v>
          </cell>
          <cell r="AD192">
            <v>0</v>
          </cell>
          <cell r="AE192">
            <v>0</v>
          </cell>
          <cell r="AF192">
            <v>690.35640495534597</v>
          </cell>
          <cell r="AG192">
            <v>665.89598030916397</v>
          </cell>
          <cell r="AH192">
            <v>0</v>
          </cell>
          <cell r="AI192">
            <v>0</v>
          </cell>
          <cell r="AJ192">
            <v>688.06338853358443</v>
          </cell>
          <cell r="AK192">
            <v>671.53322001594938</v>
          </cell>
          <cell r="AL192">
            <v>0</v>
          </cell>
          <cell r="AM192">
            <v>0</v>
          </cell>
          <cell r="AN192">
            <v>677.21393303570812</v>
          </cell>
          <cell r="AO192">
            <v>622.51459865346192</v>
          </cell>
          <cell r="AP192">
            <v>0</v>
          </cell>
          <cell r="AQ192">
            <v>0</v>
          </cell>
          <cell r="AR192">
            <v>666.11471492289445</v>
          </cell>
          <cell r="AS192">
            <v>623.97639891075278</v>
          </cell>
          <cell r="AT192">
            <v>0</v>
          </cell>
          <cell r="AU192">
            <v>0</v>
          </cell>
          <cell r="AV192">
            <v>655.41246118456525</v>
          </cell>
          <cell r="AW192">
            <v>622.50973170160842</v>
          </cell>
          <cell r="AX192">
            <v>0</v>
          </cell>
          <cell r="AY192">
            <v>0</v>
          </cell>
          <cell r="AZ192">
            <v>645.63877954230384</v>
          </cell>
          <cell r="BA192">
            <v>612.26446891507521</v>
          </cell>
          <cell r="BB192">
            <v>0</v>
          </cell>
          <cell r="BC192">
            <v>0</v>
          </cell>
          <cell r="BD192">
            <v>642.16961812538284</v>
          </cell>
          <cell r="BE192">
            <v>622.91786868441341</v>
          </cell>
          <cell r="BF192">
            <v>0</v>
          </cell>
          <cell r="BG192">
            <v>0</v>
          </cell>
          <cell r="BH192">
            <v>640.69349895132609</v>
          </cell>
          <cell r="BI192">
            <v>625.6451480175682</v>
          </cell>
          <cell r="BJ192">
            <v>0</v>
          </cell>
          <cell r="BK192">
            <v>0</v>
          </cell>
          <cell r="BL192">
            <v>628.66831820720984</v>
          </cell>
          <cell r="BM192">
            <v>628.66831820720984</v>
          </cell>
          <cell r="BN192">
            <v>603.57201432700595</v>
          </cell>
          <cell r="BO192">
            <v>603.57201432700595</v>
          </cell>
          <cell r="BP192">
            <v>622.56748347963673</v>
          </cell>
          <cell r="BQ192">
            <v>615.97643597802301</v>
          </cell>
          <cell r="BR192">
            <v>601.00127250546097</v>
          </cell>
          <cell r="BS192">
            <v>598.23917351608407</v>
          </cell>
          <cell r="BT192">
            <v>609.29794923730526</v>
          </cell>
          <cell r="BU192">
            <v>587.9624242350817</v>
          </cell>
          <cell r="BV192">
            <v>595.66378498037125</v>
          </cell>
          <cell r="BW192">
            <v>584.65968935251476</v>
          </cell>
          <cell r="BX192">
            <v>601.71517025589003</v>
          </cell>
          <cell r="BY192">
            <v>564.63139282062934</v>
          </cell>
          <cell r="BZ192">
            <v>588.27347565954904</v>
          </cell>
          <cell r="CA192">
            <v>551.11482174188518</v>
          </cell>
          <cell r="CB192">
            <v>591.5103538876474</v>
          </cell>
          <cell r="CC192">
            <v>542.87533376837087</v>
          </cell>
          <cell r="CD192">
            <v>583.42028969308899</v>
          </cell>
          <cell r="CE192">
            <v>553.28276569305501</v>
          </cell>
          <cell r="CF192">
            <v>581.25332119210657</v>
          </cell>
          <cell r="CG192">
            <v>524.77382998332291</v>
          </cell>
          <cell r="CH192">
            <v>580.00189889964452</v>
          </cell>
          <cell r="CI192">
            <v>560.28044524572385</v>
          </cell>
          <cell r="CJ192">
            <v>573.04983800493915</v>
          </cell>
          <cell r="CK192">
            <v>535.25871488764028</v>
          </cell>
          <cell r="CL192">
            <v>583.77049459889304</v>
          </cell>
          <cell r="CM192">
            <v>603.27471299232855</v>
          </cell>
          <cell r="CN192">
            <v>568.27734833823115</v>
          </cell>
          <cell r="CO192">
            <v>547.17860961518682</v>
          </cell>
          <cell r="CP192">
            <v>586.80643950803699</v>
          </cell>
          <cell r="CQ192">
            <v>597.98895501742788</v>
          </cell>
          <cell r="CR192">
            <v>567.29079454295982</v>
          </cell>
          <cell r="CS192">
            <v>563.81743230771144</v>
          </cell>
          <cell r="CT192">
            <v>596.15429443627056</v>
          </cell>
          <cell r="CU192">
            <v>625.85054208220708</v>
          </cell>
          <cell r="CV192">
            <v>570.2890283808573</v>
          </cell>
          <cell r="CW192">
            <v>580.05278697469282</v>
          </cell>
          <cell r="CX192">
            <v>604.09368839714102</v>
          </cell>
          <cell r="CY192">
            <v>633.33068846693254</v>
          </cell>
          <cell r="CZ192">
            <v>576.79127823069587</v>
          </cell>
          <cell r="DA192">
            <v>607.2490783611272</v>
          </cell>
          <cell r="DB192">
            <v>610.20354723735034</v>
          </cell>
          <cell r="DC192">
            <v>643.98062204902658</v>
          </cell>
          <cell r="DD192">
            <v>0</v>
          </cell>
          <cell r="DE192" t="e">
            <v>#DIV/0!</v>
          </cell>
          <cell r="DF192">
            <v>611.88782978756285</v>
          </cell>
          <cell r="DG192">
            <v>630.63996216508372</v>
          </cell>
        </row>
        <row r="193">
          <cell r="B193">
            <v>193</v>
          </cell>
          <cell r="C193" t="str">
            <v>Preço de venda líquido (R$/ton)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711.22479301996248</v>
          </cell>
          <cell r="Q193">
            <v>711.22479301996248</v>
          </cell>
          <cell r="R193">
            <v>0</v>
          </cell>
          <cell r="S193">
            <v>0</v>
          </cell>
          <cell r="T193">
            <v>704.66976465326468</v>
          </cell>
          <cell r="U193">
            <v>699.88359302767742</v>
          </cell>
          <cell r="V193">
            <v>0</v>
          </cell>
          <cell r="W193">
            <v>0</v>
          </cell>
          <cell r="X193">
            <v>693.17037344646121</v>
          </cell>
          <cell r="Y193">
            <v>672.24682685224809</v>
          </cell>
          <cell r="Z193">
            <v>0</v>
          </cell>
          <cell r="AA193">
            <v>0</v>
          </cell>
          <cell r="AB193">
            <v>683.70298941716089</v>
          </cell>
          <cell r="AC193">
            <v>634.33755468486413</v>
          </cell>
          <cell r="AD193">
            <v>0</v>
          </cell>
          <cell r="AE193">
            <v>0</v>
          </cell>
          <cell r="AF193">
            <v>680.4317221458665</v>
          </cell>
          <cell r="AG193">
            <v>651.59695196908388</v>
          </cell>
          <cell r="AH193">
            <v>0</v>
          </cell>
          <cell r="AI193">
            <v>0</v>
          </cell>
          <cell r="AJ193">
            <v>677.50630173685659</v>
          </cell>
          <cell r="AK193">
            <v>656.4171844122136</v>
          </cell>
          <cell r="AL193">
            <v>0</v>
          </cell>
          <cell r="AM193">
            <v>0</v>
          </cell>
          <cell r="AN193">
            <v>666.37153113453451</v>
          </cell>
          <cell r="AO193">
            <v>610.23373319939935</v>
          </cell>
          <cell r="AP193">
            <v>0</v>
          </cell>
          <cell r="AQ193">
            <v>0</v>
          </cell>
          <cell r="AR193">
            <v>655.2127469810855</v>
          </cell>
          <cell r="AS193">
            <v>612.84828777413759</v>
          </cell>
          <cell r="AT193">
            <v>0</v>
          </cell>
          <cell r="AU193">
            <v>0</v>
          </cell>
          <cell r="AV193">
            <v>644.68827020909748</v>
          </cell>
          <cell r="AW193">
            <v>612.33209359012972</v>
          </cell>
          <cell r="AX193">
            <v>0</v>
          </cell>
          <cell r="AY193">
            <v>0</v>
          </cell>
          <cell r="AZ193">
            <v>634.94508077477769</v>
          </cell>
          <cell r="BA193">
            <v>601.67489226414796</v>
          </cell>
          <cell r="BB193">
            <v>0</v>
          </cell>
          <cell r="BC193">
            <v>0</v>
          </cell>
          <cell r="BD193">
            <v>631.34491556537068</v>
          </cell>
          <cell r="BE193">
            <v>611.36617424202382</v>
          </cell>
          <cell r="BF193">
            <v>0</v>
          </cell>
          <cell r="BG193">
            <v>0</v>
          </cell>
          <cell r="BH193">
            <v>629.57107527039727</v>
          </cell>
          <cell r="BI193">
            <v>611.4875954753079</v>
          </cell>
          <cell r="BJ193">
            <v>0</v>
          </cell>
          <cell r="BK193">
            <v>0</v>
          </cell>
          <cell r="BL193">
            <v>617.5528363114023</v>
          </cell>
          <cell r="BM193">
            <v>617.5528363114023</v>
          </cell>
          <cell r="BN193">
            <v>595.85398703482394</v>
          </cell>
          <cell r="BO193">
            <v>595.85398703482394</v>
          </cell>
          <cell r="BP193">
            <v>611.26315333609614</v>
          </cell>
          <cell r="BQ193">
            <v>604.46808329871703</v>
          </cell>
          <cell r="BR193">
            <v>593.33124364377045</v>
          </cell>
          <cell r="BS193">
            <v>590.62071592274901</v>
          </cell>
          <cell r="BT193">
            <v>598.24420702742998</v>
          </cell>
          <cell r="BU193">
            <v>577.31159180533416</v>
          </cell>
          <cell r="BV193">
            <v>588.06281788881893</v>
          </cell>
          <cell r="BW193">
            <v>577.20110429356816</v>
          </cell>
          <cell r="BX193">
            <v>590.56421868581776</v>
          </cell>
          <cell r="BY193">
            <v>553.00503635124403</v>
          </cell>
          <cell r="BZ193">
            <v>580.77038582505281</v>
          </cell>
          <cell r="CA193">
            <v>544.10386112194169</v>
          </cell>
          <cell r="CB193">
            <v>579.84136074829519</v>
          </cell>
          <cell r="CC193">
            <v>528.7374121117989</v>
          </cell>
          <cell r="CD193">
            <v>575.98470914918323</v>
          </cell>
          <cell r="CE193">
            <v>546.26640726003836</v>
          </cell>
          <cell r="CF193">
            <v>569.27798604028726</v>
          </cell>
          <cell r="CG193">
            <v>511.1116482050378</v>
          </cell>
          <cell r="CH193">
            <v>572.62328332077095</v>
          </cell>
          <cell r="CI193">
            <v>553.23047316774307</v>
          </cell>
          <cell r="CJ193">
            <v>561.09893532168462</v>
          </cell>
          <cell r="CK193">
            <v>523.42036566570539</v>
          </cell>
          <cell r="CL193">
            <v>576.43606642484895</v>
          </cell>
          <cell r="CM193">
            <v>596.16897498905723</v>
          </cell>
          <cell r="CN193">
            <v>556.17893698684122</v>
          </cell>
          <cell r="CO193">
            <v>534.4280759826139</v>
          </cell>
          <cell r="CP193">
            <v>579.52421807580515</v>
          </cell>
          <cell r="CQ193">
            <v>590.89903045403958</v>
          </cell>
          <cell r="CR193">
            <v>555.50140490131128</v>
          </cell>
          <cell r="CS193">
            <v>553.11601611630181</v>
          </cell>
          <cell r="CT193">
            <v>588.87859645220942</v>
          </cell>
          <cell r="CU193">
            <v>618.59556777581008</v>
          </cell>
          <cell r="CV193">
            <v>559.12684531048535</v>
          </cell>
          <cell r="CW193">
            <v>570.93310421667297</v>
          </cell>
          <cell r="CX193">
            <v>596.80241723400047</v>
          </cell>
          <cell r="CY193">
            <v>625.98206871521234</v>
          </cell>
          <cell r="CZ193">
            <v>565.51020452774105</v>
          </cell>
          <cell r="DA193">
            <v>595.41109786310756</v>
          </cell>
          <cell r="DB193">
            <v>602.88632902820564</v>
          </cell>
          <cell r="DC193">
            <v>636.51996103098111</v>
          </cell>
          <cell r="DD193">
            <v>0</v>
          </cell>
          <cell r="DE193" t="e">
            <v>#DIV/0!</v>
          </cell>
          <cell r="DF193">
            <v>604.55795863803144</v>
          </cell>
          <cell r="DG193">
            <v>623.16921820708819</v>
          </cell>
        </row>
        <row r="194">
          <cell r="B194">
            <v>194</v>
          </cell>
          <cell r="C194" t="str">
            <v>Custo dos produtos vendidos (R$/ton)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660.42098341784276</v>
          </cell>
          <cell r="Q194">
            <v>660.42098341784276</v>
          </cell>
          <cell r="R194">
            <v>0</v>
          </cell>
          <cell r="S194">
            <v>0</v>
          </cell>
          <cell r="T194">
            <v>656.66428917883093</v>
          </cell>
          <cell r="U194">
            <v>653.92132875716254</v>
          </cell>
          <cell r="V194">
            <v>0</v>
          </cell>
          <cell r="W194">
            <v>0</v>
          </cell>
          <cell r="X194">
            <v>656.51138550154883</v>
          </cell>
          <cell r="Y194">
            <v>656.23317188497526</v>
          </cell>
          <cell r="Z194">
            <v>0</v>
          </cell>
          <cell r="AA194">
            <v>0</v>
          </cell>
          <cell r="AB194">
            <v>656.3710897046451</v>
          </cell>
          <cell r="AC194">
            <v>655.63955045538364</v>
          </cell>
          <cell r="AD194">
            <v>0</v>
          </cell>
          <cell r="AE194">
            <v>0</v>
          </cell>
          <cell r="AF194">
            <v>665.42798024836736</v>
          </cell>
          <cell r="AG194">
            <v>745.26045362532182</v>
          </cell>
          <cell r="AH194">
            <v>0</v>
          </cell>
          <cell r="AI194">
            <v>0</v>
          </cell>
          <cell r="AJ194">
            <v>659.27493876213578</v>
          </cell>
          <cell r="AK194">
            <v>614.91816412322203</v>
          </cell>
          <cell r="AL194">
            <v>0</v>
          </cell>
          <cell r="AM194">
            <v>0</v>
          </cell>
          <cell r="AN194">
            <v>648.79800156919657</v>
          </cell>
          <cell r="AO194">
            <v>595.97678017881867</v>
          </cell>
          <cell r="AP194">
            <v>0</v>
          </cell>
          <cell r="AQ194">
            <v>0</v>
          </cell>
          <cell r="AR194">
            <v>637.62627006491903</v>
          </cell>
          <cell r="AS194">
            <v>595.21265608371732</v>
          </cell>
          <cell r="AT194">
            <v>0</v>
          </cell>
          <cell r="AU194">
            <v>0</v>
          </cell>
          <cell r="AV194">
            <v>621.95681669529415</v>
          </cell>
          <cell r="AW194">
            <v>573.78305834754337</v>
          </cell>
          <cell r="AX194">
            <v>0</v>
          </cell>
          <cell r="AY194">
            <v>0</v>
          </cell>
          <cell r="AZ194">
            <v>606.27151304964946</v>
          </cell>
          <cell r="BA194">
            <v>552.71071423167029</v>
          </cell>
          <cell r="BB194">
            <v>0</v>
          </cell>
          <cell r="BC194">
            <v>0</v>
          </cell>
          <cell r="BD194">
            <v>597.20446344195943</v>
          </cell>
          <cell r="BE194">
            <v>546.887817360089</v>
          </cell>
          <cell r="BF194">
            <v>0</v>
          </cell>
          <cell r="BG194">
            <v>0</v>
          </cell>
          <cell r="BH194">
            <v>595.72772968702384</v>
          </cell>
          <cell r="BI194">
            <v>580.67311338600814</v>
          </cell>
          <cell r="BJ194">
            <v>0</v>
          </cell>
          <cell r="BK194">
            <v>0</v>
          </cell>
          <cell r="BL194">
            <v>540.08575605226326</v>
          </cell>
          <cell r="BM194">
            <v>540.08575605226326</v>
          </cell>
          <cell r="BN194">
            <v>542.47568327728527</v>
          </cell>
          <cell r="BO194">
            <v>542.47568327728527</v>
          </cell>
          <cell r="BP194">
            <v>540.11697901518278</v>
          </cell>
          <cell r="BQ194">
            <v>540.15071079795234</v>
          </cell>
          <cell r="BR194">
            <v>537.67238231303782</v>
          </cell>
          <cell r="BS194">
            <v>532.51154016707346</v>
          </cell>
          <cell r="BT194">
            <v>538.16435638412781</v>
          </cell>
          <cell r="BU194">
            <v>535.02481672855504</v>
          </cell>
          <cell r="BV194">
            <v>534.18722379198368</v>
          </cell>
          <cell r="BW194">
            <v>527.00200462966393</v>
          </cell>
          <cell r="BX194">
            <v>534.63152079962492</v>
          </cell>
          <cell r="BY194">
            <v>517.35409667158797</v>
          </cell>
          <cell r="BZ194">
            <v>528.61448345771032</v>
          </cell>
          <cell r="CA194">
            <v>500.59461034213859</v>
          </cell>
          <cell r="CB194">
            <v>527.1174874152382</v>
          </cell>
          <cell r="CC194">
            <v>491.30643980405029</v>
          </cell>
          <cell r="CD194">
            <v>524.58447798663292</v>
          </cell>
          <cell r="CE194">
            <v>499.55877580991353</v>
          </cell>
          <cell r="CF194">
            <v>518.1913056135636</v>
          </cell>
          <cell r="CG194">
            <v>469.0400333538131</v>
          </cell>
          <cell r="CH194">
            <v>521.49757398021256</v>
          </cell>
          <cell r="CI194">
            <v>503.68854102427611</v>
          </cell>
          <cell r="CJ194">
            <v>512.40640193618174</v>
          </cell>
          <cell r="CK194">
            <v>485.75698947250697</v>
          </cell>
          <cell r="CL194">
            <v>519.94125123882873</v>
          </cell>
          <cell r="CM194">
            <v>511.88656427819973</v>
          </cell>
          <cell r="CN194">
            <v>508.5578563919363</v>
          </cell>
          <cell r="CO194">
            <v>491.5437898203092</v>
          </cell>
          <cell r="CP194">
            <v>518.20036495272439</v>
          </cell>
          <cell r="CQ194">
            <v>511.78803255637132</v>
          </cell>
          <cell r="CR194">
            <v>504.92123935128831</v>
          </cell>
          <cell r="CS194">
            <v>492.11779330142332</v>
          </cell>
          <cell r="CT194">
            <v>519.56692365883009</v>
          </cell>
          <cell r="CU194">
            <v>523.90820474104453</v>
          </cell>
          <cell r="CV194">
            <v>506.29598041444001</v>
          </cell>
          <cell r="CW194">
            <v>510.77282931794582</v>
          </cell>
          <cell r="CX194">
            <v>521.23762641141229</v>
          </cell>
          <cell r="CY194">
            <v>527.39002755620811</v>
          </cell>
          <cell r="CZ194">
            <v>509.68108375602066</v>
          </cell>
          <cell r="DA194">
            <v>525.53756472487817</v>
          </cell>
          <cell r="DB194">
            <v>523.15422438843643</v>
          </cell>
          <cell r="DC194">
            <v>533.74973484897475</v>
          </cell>
          <cell r="DD194">
            <v>0</v>
          </cell>
          <cell r="DE194" t="e">
            <v>#DIV/0!</v>
          </cell>
          <cell r="DF194">
            <v>523.95780577838468</v>
          </cell>
          <cell r="DG194">
            <v>532.90456153413413</v>
          </cell>
        </row>
        <row r="195">
          <cell r="B195">
            <v>195</v>
          </cell>
          <cell r="C195" t="str">
            <v>Lucro bruto (R$/ton)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50.803809602119713</v>
          </cell>
          <cell r="Q195">
            <v>50.803809602119713</v>
          </cell>
          <cell r="R195">
            <v>0</v>
          </cell>
          <cell r="S195">
            <v>0</v>
          </cell>
          <cell r="T195">
            <v>48.005475474433752</v>
          </cell>
          <cell r="U195">
            <v>45.962264270514879</v>
          </cell>
          <cell r="V195">
            <v>0</v>
          </cell>
          <cell r="W195">
            <v>0</v>
          </cell>
          <cell r="X195">
            <v>36.658987944912383</v>
          </cell>
          <cell r="Y195">
            <v>16.013654967272828</v>
          </cell>
          <cell r="Z195">
            <v>0</v>
          </cell>
          <cell r="AA195">
            <v>0</v>
          </cell>
          <cell r="AB195">
            <v>27.331899712515792</v>
          </cell>
          <cell r="AC195">
            <v>-21.301995770519511</v>
          </cell>
          <cell r="AD195">
            <v>0</v>
          </cell>
          <cell r="AE195">
            <v>0</v>
          </cell>
          <cell r="AF195">
            <v>15.00374189749914</v>
          </cell>
          <cell r="AG195">
            <v>-93.663501656237941</v>
          </cell>
          <cell r="AH195">
            <v>0</v>
          </cell>
          <cell r="AI195">
            <v>0</v>
          </cell>
          <cell r="AJ195">
            <v>18.23136297472081</v>
          </cell>
          <cell r="AK195">
            <v>41.499020288991574</v>
          </cell>
          <cell r="AL195">
            <v>0</v>
          </cell>
          <cell r="AM195">
            <v>0</v>
          </cell>
          <cell r="AN195">
            <v>17.573529565337935</v>
          </cell>
          <cell r="AO195">
            <v>14.256953020580681</v>
          </cell>
          <cell r="AP195">
            <v>0</v>
          </cell>
          <cell r="AQ195">
            <v>0</v>
          </cell>
          <cell r="AR195">
            <v>17.586476916166475</v>
          </cell>
          <cell r="AS195">
            <v>17.635631690420269</v>
          </cell>
          <cell r="AT195">
            <v>0</v>
          </cell>
          <cell r="AU195">
            <v>0</v>
          </cell>
          <cell r="AV195">
            <v>22.731453513803331</v>
          </cell>
          <cell r="AW195">
            <v>38.549035242586342</v>
          </cell>
          <cell r="AX195">
            <v>0</v>
          </cell>
          <cell r="AY195">
            <v>0</v>
          </cell>
          <cell r="AZ195">
            <v>28.673567725128237</v>
          </cell>
          <cell r="BA195">
            <v>48.964178032477662</v>
          </cell>
          <cell r="BB195">
            <v>0</v>
          </cell>
          <cell r="BC195">
            <v>0</v>
          </cell>
          <cell r="BD195">
            <v>34.140452123411251</v>
          </cell>
          <cell r="BE195">
            <v>64.478356881934815</v>
          </cell>
          <cell r="BF195">
            <v>0</v>
          </cell>
          <cell r="BG195">
            <v>0</v>
          </cell>
          <cell r="BH195">
            <v>33.843345583373434</v>
          </cell>
          <cell r="BI195">
            <v>30.814482089299759</v>
          </cell>
          <cell r="BJ195">
            <v>0</v>
          </cell>
          <cell r="BK195">
            <v>0</v>
          </cell>
          <cell r="BL195">
            <v>77.467080259139038</v>
          </cell>
          <cell r="BM195">
            <v>77.467080259139038</v>
          </cell>
          <cell r="BN195">
            <v>53.378303757538674</v>
          </cell>
          <cell r="BO195">
            <v>53.378303757538674</v>
          </cell>
          <cell r="BP195">
            <v>71.14617432091336</v>
          </cell>
          <cell r="BQ195">
            <v>64.317372500764691</v>
          </cell>
          <cell r="BR195">
            <v>55.658861330732634</v>
          </cell>
          <cell r="BS195">
            <v>58.109175755675551</v>
          </cell>
          <cell r="BT195">
            <v>60.079850643302166</v>
          </cell>
          <cell r="BU195">
            <v>42.286775076779122</v>
          </cell>
          <cell r="BV195">
            <v>53.875594096835243</v>
          </cell>
          <cell r="BW195">
            <v>50.199099663904235</v>
          </cell>
          <cell r="BX195">
            <v>55.932697886192841</v>
          </cell>
          <cell r="BY195">
            <v>35.650939679656062</v>
          </cell>
          <cell r="BZ195">
            <v>52.155902367342492</v>
          </cell>
          <cell r="CA195">
            <v>43.509250779803097</v>
          </cell>
          <cell r="CB195">
            <v>52.723873333056986</v>
          </cell>
          <cell r="CC195">
            <v>37.430972307748618</v>
          </cell>
          <cell r="CD195">
            <v>51.400231162550313</v>
          </cell>
          <cell r="CE195">
            <v>46.707631450124836</v>
          </cell>
          <cell r="CF195">
            <v>51.08668042672366</v>
          </cell>
          <cell r="CG195">
            <v>42.071614851224695</v>
          </cell>
          <cell r="CH195">
            <v>51.125709340558387</v>
          </cell>
          <cell r="CI195">
            <v>49.541932143466965</v>
          </cell>
          <cell r="CJ195">
            <v>48.692533385502884</v>
          </cell>
          <cell r="CK195">
            <v>37.663376193198417</v>
          </cell>
          <cell r="CL195">
            <v>56.494815186020219</v>
          </cell>
          <cell r="CM195">
            <v>84.282410710857505</v>
          </cell>
          <cell r="CN195">
            <v>47.621080594904925</v>
          </cell>
          <cell r="CO195">
            <v>42.884286162304704</v>
          </cell>
          <cell r="CP195">
            <v>61.323853123080767</v>
          </cell>
          <cell r="CQ195">
            <v>79.110997897668256</v>
          </cell>
          <cell r="CR195">
            <v>50.580165550022969</v>
          </cell>
          <cell r="CS195">
            <v>60.998222814878488</v>
          </cell>
          <cell r="CT195">
            <v>69.31167279337933</v>
          </cell>
          <cell r="CU195">
            <v>94.687363034765553</v>
          </cell>
          <cell r="CV195">
            <v>52.830864896045341</v>
          </cell>
          <cell r="CW195">
            <v>60.160274898727153</v>
          </cell>
          <cell r="CX195">
            <v>75.564790822588179</v>
          </cell>
          <cell r="CY195">
            <v>98.592041159004225</v>
          </cell>
          <cell r="CZ195">
            <v>55.829120771720397</v>
          </cell>
          <cell r="DA195">
            <v>69.873533138229391</v>
          </cell>
          <cell r="DB195">
            <v>79.732104639769204</v>
          </cell>
          <cell r="DC195">
            <v>102.77022618200635</v>
          </cell>
          <cell r="DD195">
            <v>0</v>
          </cell>
          <cell r="DE195" t="e">
            <v>#DIV/0!</v>
          </cell>
          <cell r="DF195">
            <v>80.600152859646755</v>
          </cell>
          <cell r="DG195">
            <v>90.264656672954061</v>
          </cell>
        </row>
        <row r="196">
          <cell r="B196">
            <v>196</v>
          </cell>
          <cell r="C196" t="str">
            <v>Margem bruta %</v>
          </cell>
          <cell r="L196">
            <v>0</v>
          </cell>
          <cell r="M196" t="e">
            <v>#DIV/0!</v>
          </cell>
          <cell r="N196" t="e">
            <v>#DIV/0!</v>
          </cell>
          <cell r="O196">
            <v>0</v>
          </cell>
          <cell r="P196">
            <v>7.1431437853002072E-2</v>
          </cell>
          <cell r="Q196">
            <v>7.1431437853002072E-2</v>
          </cell>
          <cell r="R196" t="e">
            <v>#DIV/0!</v>
          </cell>
          <cell r="S196" t="e">
            <v>#DIV/0!</v>
          </cell>
          <cell r="T196">
            <v>6.812478395189131E-2</v>
          </cell>
          <cell r="U196">
            <v>6.5671298382182913E-2</v>
          </cell>
          <cell r="V196" t="e">
            <v>#DIV/0!</v>
          </cell>
          <cell r="W196" t="e">
            <v>#DIV/0!</v>
          </cell>
          <cell r="X196">
            <v>5.2885970533684143E-2</v>
          </cell>
          <cell r="Y196">
            <v>2.3821094169020809E-2</v>
          </cell>
          <cell r="Z196" t="e">
            <v>#DIV/0!</v>
          </cell>
          <cell r="AA196" t="e">
            <v>#DIV/0!</v>
          </cell>
          <cell r="AB196">
            <v>3.9976276446905004E-2</v>
          </cell>
          <cell r="AC196">
            <v>-3.3581482939477297E-2</v>
          </cell>
          <cell r="AD196" t="e">
            <v>#DIV/0!</v>
          </cell>
          <cell r="AE196" t="e">
            <v>#DIV/0!</v>
          </cell>
          <cell r="AF196">
            <v>2.205032688685072E-2</v>
          </cell>
          <cell r="AG196">
            <v>-0.14374453620937436</v>
          </cell>
          <cell r="AH196" t="e">
            <v>#DIV/0!</v>
          </cell>
          <cell r="AI196" t="e">
            <v>#DIV/0!</v>
          </cell>
          <cell r="AJ196">
            <v>2.6909510550651484E-2</v>
          </cell>
          <cell r="AK196">
            <v>6.3220496468494689E-2</v>
          </cell>
          <cell r="AL196" t="e">
            <v>#DIV/0!</v>
          </cell>
          <cell r="AM196" t="e">
            <v>#DIV/0!</v>
          </cell>
          <cell r="AN196">
            <v>2.6371969305798562E-2</v>
          </cell>
          <cell r="AO196">
            <v>2.3363102111436527E-2</v>
          </cell>
          <cell r="AP196" t="e">
            <v>#DIV/0!</v>
          </cell>
          <cell r="AQ196" t="e">
            <v>#DIV/0!</v>
          </cell>
          <cell r="AR196">
            <v>2.684086504299062E-2</v>
          </cell>
          <cell r="AS196">
            <v>2.8776504792846543E-2</v>
          </cell>
          <cell r="AT196" t="e">
            <v>#DIV/0!</v>
          </cell>
          <cell r="AU196" t="e">
            <v>#DIV/0!</v>
          </cell>
          <cell r="AV196">
            <v>3.5259604624775689E-2</v>
          </cell>
          <cell r="AW196">
            <v>6.2954458285162995E-2</v>
          </cell>
          <cell r="AX196" t="e">
            <v>#DIV/0!</v>
          </cell>
          <cell r="AY196" t="e">
            <v>#DIV/0!</v>
          </cell>
          <cell r="AZ196">
            <v>4.5159130440289338E-2</v>
          </cell>
          <cell r="BA196">
            <v>8.1379792745251131E-2</v>
          </cell>
          <cell r="BB196" t="e">
            <v>#DIV/0!</v>
          </cell>
          <cell r="BC196" t="e">
            <v>#DIV/0!</v>
          </cell>
          <cell r="BD196">
            <v>5.4075753651771162E-2</v>
          </cell>
          <cell r="BE196">
            <v>0.10546601954528405</v>
          </cell>
          <cell r="BF196" t="e">
            <v>#DIV/0!</v>
          </cell>
          <cell r="BG196" t="e">
            <v>#DIV/0!</v>
          </cell>
          <cell r="BH196">
            <v>5.3756195150544209E-2</v>
          </cell>
          <cell r="BI196">
            <v>5.0392652798373995E-2</v>
          </cell>
          <cell r="BJ196" t="e">
            <v>#DIV/0!</v>
          </cell>
          <cell r="BK196" t="e">
            <v>#DIV/0!</v>
          </cell>
          <cell r="BL196">
            <v>0.12544202812158425</v>
          </cell>
          <cell r="BM196">
            <v>0.12544202812158425</v>
          </cell>
          <cell r="BN196">
            <v>8.9582859087958142E-2</v>
          </cell>
          <cell r="BO196">
            <v>8.9582859087958142E-2</v>
          </cell>
          <cell r="BP196">
            <v>0.11639205460466294</v>
          </cell>
          <cell r="BQ196">
            <v>0.10640325647926761</v>
          </cell>
          <cell r="BR196">
            <v>9.3807400043388917E-2</v>
          </cell>
          <cell r="BS196">
            <v>9.8386619685172053E-2</v>
          </cell>
          <cell r="BT196">
            <v>0.10042696600745765</v>
          </cell>
          <cell r="BU196">
            <v>7.3247749875491777E-2</v>
          </cell>
          <cell r="BV196">
            <v>9.1615372470328735E-2</v>
          </cell>
          <cell r="BW196">
            <v>8.6969860747828115E-2</v>
          </cell>
          <cell r="BX196">
            <v>9.4710610830198688E-2</v>
          </cell>
          <cell r="BY196">
            <v>6.4467658224024171E-2</v>
          </cell>
          <cell r="BZ196">
            <v>8.9804686396412731E-2</v>
          </cell>
          <cell r="CA196">
            <v>7.996497339696701E-2</v>
          </cell>
          <cell r="CB196">
            <v>9.092810017039131E-2</v>
          </cell>
          <cell r="CC196">
            <v>7.0793122352072232E-2</v>
          </cell>
          <cell r="CD196">
            <v>8.9238881425300773E-2</v>
          </cell>
          <cell r="CE196">
            <v>8.5503393269963007E-2</v>
          </cell>
          <cell r="CF196">
            <v>8.9739427273599695E-2</v>
          </cell>
          <cell r="CG196">
            <v>8.2313942558294481E-2</v>
          </cell>
          <cell r="CH196">
            <v>8.9283322613200294E-2</v>
          </cell>
          <cell r="CI196">
            <v>8.9550258972168964E-2</v>
          </cell>
          <cell r="CJ196">
            <v>8.6780655460675371E-2</v>
          </cell>
          <cell r="CK196">
            <v>7.195626816181816E-2</v>
          </cell>
          <cell r="CL196">
            <v>9.8007079148274556E-2</v>
          </cell>
          <cell r="CM196">
            <v>0.14137335931042791</v>
          </cell>
          <cell r="CN196">
            <v>8.562186991995277E-2</v>
          </cell>
          <cell r="CO196">
            <v>8.0243325696271656E-2</v>
          </cell>
          <cell r="CP196">
            <v>0.10581758485727209</v>
          </cell>
          <cell r="CQ196">
            <v>0.13388242968833497</v>
          </cell>
          <cell r="CR196">
            <v>9.1053173050046357E-2</v>
          </cell>
          <cell r="CS196">
            <v>0.11028106407617132</v>
          </cell>
          <cell r="CT196">
            <v>0.11770112415523042</v>
          </cell>
          <cell r="CU196">
            <v>0.15306828559282842</v>
          </cell>
          <cell r="CV196">
            <v>9.4488156559015074E-2</v>
          </cell>
          <cell r="CW196">
            <v>0.10537184558822836</v>
          </cell>
          <cell r="CX196">
            <v>0.12661609376987484</v>
          </cell>
          <cell r="CY196">
            <v>0.15749978487619942</v>
          </cell>
          <cell r="CZ196">
            <v>9.8723454191853938E-2</v>
          </cell>
          <cell r="DA196">
            <v>0.11735342755450989</v>
          </cell>
          <cell r="DB196">
            <v>0.13225064295003941</v>
          </cell>
          <cell r="DC196">
            <v>0.16145640745586021</v>
          </cell>
          <cell r="DD196" t="e">
            <v>#DIV/0!</v>
          </cell>
          <cell r="DE196" t="e">
            <v>#DIV/0!</v>
          </cell>
          <cell r="DF196">
            <v>0.1333208035855247</v>
          </cell>
          <cell r="DG196">
            <v>0.14484774606270395</v>
          </cell>
        </row>
        <row r="197">
          <cell r="B197">
            <v>197</v>
          </cell>
          <cell r="C197" t="str">
            <v>Desp operacional (R$/ton)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73.630228587090571</v>
          </cell>
          <cell r="Q197">
            <v>73.630228587090571</v>
          </cell>
          <cell r="R197">
            <v>0</v>
          </cell>
          <cell r="S197">
            <v>0</v>
          </cell>
          <cell r="T197">
            <v>63.902002529283372</v>
          </cell>
          <cell r="U197">
            <v>56.798912058809769</v>
          </cell>
          <cell r="V197">
            <v>0</v>
          </cell>
          <cell r="W197">
            <v>0</v>
          </cell>
          <cell r="X197">
            <v>55.114119008223348</v>
          </cell>
          <cell r="Y197">
            <v>39.124255978897651</v>
          </cell>
          <cell r="Z197">
            <v>0</v>
          </cell>
          <cell r="AA197">
            <v>0</v>
          </cell>
          <cell r="AB197">
            <v>50.923170008121389</v>
          </cell>
          <cell r="AC197">
            <v>29.07045771815568</v>
          </cell>
          <cell r="AD197">
            <v>0</v>
          </cell>
          <cell r="AE197">
            <v>0</v>
          </cell>
          <cell r="AF197">
            <v>53.042541686745196</v>
          </cell>
          <cell r="AG197">
            <v>71.723863084284162</v>
          </cell>
          <cell r="AH197">
            <v>0</v>
          </cell>
          <cell r="AI197">
            <v>0</v>
          </cell>
          <cell r="AJ197">
            <v>34.820332518804413</v>
          </cell>
          <cell r="AK197">
            <v>-96.542088374042152</v>
          </cell>
          <cell r="AL197">
            <v>0</v>
          </cell>
          <cell r="AM197">
            <v>0</v>
          </cell>
          <cell r="AN197">
            <v>37.579652014878526</v>
          </cell>
          <cell r="AO197">
            <v>51.491220186456687</v>
          </cell>
          <cell r="AP197">
            <v>0</v>
          </cell>
          <cell r="AQ197">
            <v>0</v>
          </cell>
          <cell r="AR197">
            <v>41.520278872329541</v>
          </cell>
          <cell r="AS197">
            <v>56.480916470170911</v>
          </cell>
          <cell r="AT197">
            <v>0</v>
          </cell>
          <cell r="AU197">
            <v>0</v>
          </cell>
          <cell r="AV197">
            <v>41.626723746699902</v>
          </cell>
          <cell r="AW197">
            <v>41.953975089443922</v>
          </cell>
          <cell r="AX197">
            <v>0</v>
          </cell>
          <cell r="AY197">
            <v>0</v>
          </cell>
          <cell r="AZ197">
            <v>42.081401812148023</v>
          </cell>
          <cell r="BA197">
            <v>43.633996581148686</v>
          </cell>
          <cell r="BB197">
            <v>0</v>
          </cell>
          <cell r="BC197">
            <v>0</v>
          </cell>
          <cell r="BD197">
            <v>41.413064925676984</v>
          </cell>
          <cell r="BE197">
            <v>37.704199083418743</v>
          </cell>
          <cell r="BF197">
            <v>0</v>
          </cell>
          <cell r="BG197">
            <v>0</v>
          </cell>
          <cell r="BH197">
            <v>52.391164272986352</v>
          </cell>
          <cell r="BI197">
            <v>164.30779977738442</v>
          </cell>
          <cell r="BJ197">
            <v>0</v>
          </cell>
          <cell r="BK197">
            <v>0</v>
          </cell>
          <cell r="BL197">
            <v>51.616566696411063</v>
          </cell>
          <cell r="BM197">
            <v>51.616566696411063</v>
          </cell>
          <cell r="BN197">
            <v>60.331289430532784</v>
          </cell>
          <cell r="BO197">
            <v>60.331289430532784</v>
          </cell>
          <cell r="BP197">
            <v>54.188821534867941</v>
          </cell>
          <cell r="BQ197">
            <v>56.96776156251714</v>
          </cell>
          <cell r="BR197">
            <v>64.899120906012357</v>
          </cell>
          <cell r="BS197">
            <v>69.80696602539696</v>
          </cell>
          <cell r="BT197">
            <v>52.563961854810422</v>
          </cell>
          <cell r="BU197">
            <v>49.95141843799788</v>
          </cell>
          <cell r="BV197">
            <v>64.236435515921102</v>
          </cell>
          <cell r="BW197">
            <v>62.870202176832407</v>
          </cell>
          <cell r="BX197">
            <v>54.426224247555162</v>
          </cell>
          <cell r="BY197">
            <v>63.533666818130136</v>
          </cell>
          <cell r="BZ197">
            <v>63.719054397128147</v>
          </cell>
          <cell r="CA197">
            <v>61.11764962471976</v>
          </cell>
          <cell r="CB197">
            <v>53.976662224673454</v>
          </cell>
          <cell r="CC197">
            <v>51.834099611223905</v>
          </cell>
          <cell r="CD197">
            <v>65.671609607225619</v>
          </cell>
          <cell r="CE197">
            <v>77.796671352721901</v>
          </cell>
          <cell r="CF197">
            <v>54.095000337256295</v>
          </cell>
          <cell r="CG197">
            <v>54.746619239884197</v>
          </cell>
          <cell r="CH197">
            <v>66.438500602406066</v>
          </cell>
          <cell r="CI197">
            <v>70.862864618382332</v>
          </cell>
          <cell r="CJ197">
            <v>54.259250821336572</v>
          </cell>
          <cell r="CK197">
            <v>55.015906271751021</v>
          </cell>
          <cell r="CL197">
            <v>64.595736066362676</v>
          </cell>
          <cell r="CM197">
            <v>55.058580895847903</v>
          </cell>
          <cell r="CN197">
            <v>52.898615751617392</v>
          </cell>
          <cell r="CO197">
            <v>46.883373008678333</v>
          </cell>
          <cell r="CP197">
            <v>62.060369754605311</v>
          </cell>
          <cell r="CQ197">
            <v>52.721671605695995</v>
          </cell>
          <cell r="CR197">
            <v>47.689208836186729</v>
          </cell>
          <cell r="CS197">
            <v>29.348437826208706</v>
          </cell>
          <cell r="CT197">
            <v>58.234242434836432</v>
          </cell>
          <cell r="CU197">
            <v>46.079408487898839</v>
          </cell>
          <cell r="CV197">
            <v>44.142615068665776</v>
          </cell>
          <cell r="CW197">
            <v>32.593120516647197</v>
          </cell>
          <cell r="CX197">
            <v>55.773897750047091</v>
          </cell>
          <cell r="CY197">
            <v>46.713622107419916</v>
          </cell>
          <cell r="CZ197">
            <v>39.093413608433735</v>
          </cell>
          <cell r="DA197">
            <v>15.441974115094533</v>
          </cell>
          <cell r="DB197">
            <v>54.683906442731335</v>
          </cell>
          <cell r="DC197">
            <v>48.65811781256064</v>
          </cell>
          <cell r="DD197">
            <v>0</v>
          </cell>
          <cell r="DE197" t="e">
            <v>#DIV/0!</v>
          </cell>
          <cell r="DF197">
            <v>54.565548738359048</v>
          </cell>
          <cell r="DG197">
            <v>53.247801107471012</v>
          </cell>
        </row>
        <row r="198">
          <cell r="B198">
            <v>198</v>
          </cell>
        </row>
        <row r="199">
          <cell r="B199">
            <v>199</v>
          </cell>
          <cell r="C199" t="str">
            <v>Preço de venda bruto (USD/ton)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267.11388893836676</v>
          </cell>
          <cell r="Q199">
            <v>267.11388893836676</v>
          </cell>
          <cell r="R199">
            <v>0</v>
          </cell>
          <cell r="S199">
            <v>0</v>
          </cell>
          <cell r="T199">
            <v>269.90027959202587</v>
          </cell>
          <cell r="U199">
            <v>273.37626899371151</v>
          </cell>
          <cell r="V199">
            <v>0</v>
          </cell>
          <cell r="W199">
            <v>0</v>
          </cell>
          <cell r="X199">
            <v>263.7374900480126</v>
          </cell>
          <cell r="Y199">
            <v>252.42444175038935</v>
          </cell>
          <cell r="Z199">
            <v>0</v>
          </cell>
          <cell r="AA199">
            <v>0</v>
          </cell>
          <cell r="AB199">
            <v>262.29735098152344</v>
          </cell>
          <cell r="AC199">
            <v>249.78614330982899</v>
          </cell>
          <cell r="AD199">
            <v>0</v>
          </cell>
          <cell r="AE199">
            <v>0</v>
          </cell>
          <cell r="AF199">
            <v>265.05322639023814</v>
          </cell>
          <cell r="AG199">
            <v>271.48242905607833</v>
          </cell>
          <cell r="AH199">
            <v>0</v>
          </cell>
          <cell r="AI199">
            <v>0</v>
          </cell>
          <cell r="AJ199">
            <v>267.44293603707399</v>
          </cell>
          <cell r="AK199">
            <v>278.23883399628392</v>
          </cell>
          <cell r="AL199">
            <v>0</v>
          </cell>
          <cell r="AM199">
            <v>0</v>
          </cell>
          <cell r="AN199">
            <v>266.17055222295346</v>
          </cell>
          <cell r="AO199">
            <v>262.27600622992873</v>
          </cell>
          <cell r="AP199">
            <v>0</v>
          </cell>
          <cell r="AQ199">
            <v>0</v>
          </cell>
          <cell r="AR199">
            <v>264.19192699134305</v>
          </cell>
          <cell r="AS199">
            <v>264.32616885591199</v>
          </cell>
          <cell r="AT199">
            <v>0</v>
          </cell>
          <cell r="AU199">
            <v>0</v>
          </cell>
          <cell r="AV199">
            <v>262.57296516376584</v>
          </cell>
          <cell r="AW199">
            <v>271.31587680477554</v>
          </cell>
          <cell r="AX199">
            <v>0</v>
          </cell>
          <cell r="AY199">
            <v>0</v>
          </cell>
          <cell r="AZ199">
            <v>261.16499490952765</v>
          </cell>
          <cell r="BA199">
            <v>271.33970126307923</v>
          </cell>
          <cell r="BB199">
            <v>0</v>
          </cell>
          <cell r="BC199">
            <v>0</v>
          </cell>
          <cell r="BD199">
            <v>262.2820649173247</v>
          </cell>
          <cell r="BE199">
            <v>281.75683336133784</v>
          </cell>
          <cell r="BF199">
            <v>0</v>
          </cell>
          <cell r="BG199">
            <v>0</v>
          </cell>
          <cell r="BH199">
            <v>263.13823107779137</v>
          </cell>
          <cell r="BI199">
            <v>273.74759363226576</v>
          </cell>
          <cell r="BJ199">
            <v>0</v>
          </cell>
          <cell r="BK199">
            <v>0</v>
          </cell>
          <cell r="BL199">
            <v>276.47526942592054</v>
          </cell>
          <cell r="BM199">
            <v>276.47526942592054</v>
          </cell>
          <cell r="BN199">
            <v>263.56856520829956</v>
          </cell>
          <cell r="BO199">
            <v>263.56856520829956</v>
          </cell>
          <cell r="BP199">
            <v>280.66010925778124</v>
          </cell>
          <cell r="BQ199">
            <v>284.83361842457998</v>
          </cell>
          <cell r="BR199">
            <v>264.36444204659671</v>
          </cell>
          <cell r="BS199">
            <v>265.08724748488015</v>
          </cell>
          <cell r="BT199">
            <v>277.44071575606239</v>
          </cell>
          <cell r="BU199">
            <v>273.22170795506798</v>
          </cell>
          <cell r="BV199">
            <v>261.76260613476802</v>
          </cell>
          <cell r="BW199">
            <v>256.42968831250647</v>
          </cell>
          <cell r="BX199">
            <v>276.08891443788696</v>
          </cell>
          <cell r="BY199">
            <v>265.17369050625484</v>
          </cell>
          <cell r="BZ199">
            <v>258.10628434316772</v>
          </cell>
          <cell r="CA199">
            <v>240.66149421043019</v>
          </cell>
          <cell r="CB199">
            <v>271.43958440236207</v>
          </cell>
          <cell r="CC199">
            <v>249.24261226223351</v>
          </cell>
          <cell r="CD199">
            <v>255.51037275572776</v>
          </cell>
          <cell r="CE199">
            <v>240.55772421437177</v>
          </cell>
          <cell r="CF199">
            <v>265.32985264704513</v>
          </cell>
          <cell r="CG199">
            <v>233.40916691870433</v>
          </cell>
          <cell r="CH199">
            <v>253.52017189624425</v>
          </cell>
          <cell r="CI199">
            <v>242.54564729252115</v>
          </cell>
          <cell r="CJ199">
            <v>261.60903696451845</v>
          </cell>
          <cell r="CK199">
            <v>244.49064625785908</v>
          </cell>
          <cell r="CL199">
            <v>254.65530859924095</v>
          </cell>
          <cell r="CM199">
            <v>260.03220387600368</v>
          </cell>
          <cell r="CN199">
            <v>259.94353137949571</v>
          </cell>
          <cell r="CO199">
            <v>253.80723765207227</v>
          </cell>
          <cell r="CP199">
            <v>255.31690583340963</v>
          </cell>
          <cell r="CQ199">
            <v>255.5508354775333</v>
          </cell>
          <cell r="CR199">
            <v>259.7221014419639</v>
          </cell>
          <cell r="CS199">
            <v>259.97405518293368</v>
          </cell>
          <cell r="CT199">
            <v>258.61328681970309</v>
          </cell>
          <cell r="CU199">
            <v>265.19090766195217</v>
          </cell>
          <cell r="CV199">
            <v>261.52511815110194</v>
          </cell>
          <cell r="CW199">
            <v>270.00788064141085</v>
          </cell>
          <cell r="CX199">
            <v>261.31256393285838</v>
          </cell>
          <cell r="CY199">
            <v>267.12626137143849</v>
          </cell>
          <cell r="CZ199">
            <v>264.75780627926292</v>
          </cell>
          <cell r="DA199">
            <v>281.40742312485611</v>
          </cell>
          <cell r="DB199">
            <v>263.14593848266543</v>
          </cell>
          <cell r="DC199">
            <v>269.44795901632909</v>
          </cell>
          <cell r="DD199">
            <v>0</v>
          </cell>
          <cell r="DE199" t="e">
            <v>#DIV/0!</v>
          </cell>
          <cell r="DF199">
            <v>263.01101410382995</v>
          </cell>
          <cell r="DG199">
            <v>261.67633284858243</v>
          </cell>
        </row>
        <row r="200">
          <cell r="B200">
            <v>200</v>
          </cell>
          <cell r="C200" t="str">
            <v>Preço de venda líquido (USD/ton)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264.09896210524926</v>
          </cell>
          <cell r="Q200">
            <v>264.09896210524926</v>
          </cell>
          <cell r="R200">
            <v>0</v>
          </cell>
          <cell r="S200">
            <v>0</v>
          </cell>
          <cell r="T200">
            <v>266.47951739985035</v>
          </cell>
          <cell r="U200">
            <v>269.63077286674161</v>
          </cell>
          <cell r="V200">
            <v>0</v>
          </cell>
          <cell r="W200">
            <v>0</v>
          </cell>
          <cell r="X200">
            <v>260.23221925623142</v>
          </cell>
          <cell r="Y200">
            <v>248.77321460613408</v>
          </cell>
          <cell r="Z200">
            <v>0</v>
          </cell>
          <cell r="AA200">
            <v>0</v>
          </cell>
          <cell r="AB200">
            <v>258.72941380055448</v>
          </cell>
          <cell r="AC200">
            <v>245.94543796278819</v>
          </cell>
          <cell r="AD200">
            <v>0</v>
          </cell>
          <cell r="AE200">
            <v>0</v>
          </cell>
          <cell r="AF200">
            <v>261.24277546855456</v>
          </cell>
          <cell r="AG200">
            <v>265.65278739777557</v>
          </cell>
          <cell r="AH200">
            <v>0</v>
          </cell>
          <cell r="AI200">
            <v>0</v>
          </cell>
          <cell r="AJ200">
            <v>263.33950845181556</v>
          </cell>
          <cell r="AK200">
            <v>271.9757512541824</v>
          </cell>
          <cell r="AL200">
            <v>0</v>
          </cell>
          <cell r="AM200">
            <v>0</v>
          </cell>
          <cell r="AN200">
            <v>261.90908038860715</v>
          </cell>
          <cell r="AO200">
            <v>257.10186838431707</v>
          </cell>
          <cell r="AP200">
            <v>0</v>
          </cell>
          <cell r="AQ200">
            <v>0</v>
          </cell>
          <cell r="AR200">
            <v>259.8680292391702</v>
          </cell>
          <cell r="AS200">
            <v>259.61212680483595</v>
          </cell>
          <cell r="AT200">
            <v>0</v>
          </cell>
          <cell r="AU200">
            <v>0</v>
          </cell>
          <cell r="AV200">
            <v>258.27661318668902</v>
          </cell>
          <cell r="AW200">
            <v>266.88003481324637</v>
          </cell>
          <cell r="AX200">
            <v>0</v>
          </cell>
          <cell r="AY200">
            <v>0</v>
          </cell>
          <cell r="AZ200">
            <v>256.83932570767945</v>
          </cell>
          <cell r="BA200">
            <v>266.6466760903844</v>
          </cell>
          <cell r="BB200">
            <v>0</v>
          </cell>
          <cell r="BC200">
            <v>0</v>
          </cell>
          <cell r="BD200">
            <v>257.86091938284147</v>
          </cell>
          <cell r="BE200">
            <v>276.53179646695645</v>
          </cell>
          <cell r="BF200">
            <v>0</v>
          </cell>
          <cell r="BG200">
            <v>0</v>
          </cell>
          <cell r="BH200">
            <v>258.57015773618923</v>
          </cell>
          <cell r="BI200">
            <v>267.55303438019382</v>
          </cell>
          <cell r="BJ200">
            <v>0</v>
          </cell>
          <cell r="BK200">
            <v>0</v>
          </cell>
          <cell r="BL200">
            <v>271.58691134752058</v>
          </cell>
          <cell r="BM200">
            <v>271.58691134752058</v>
          </cell>
          <cell r="BN200">
            <v>260.19824761346024</v>
          </cell>
          <cell r="BO200">
            <v>260.19824761346024</v>
          </cell>
          <cell r="BP200">
            <v>275.56399579641078</v>
          </cell>
          <cell r="BQ200">
            <v>279.51204190915973</v>
          </cell>
          <cell r="BR200">
            <v>260.99060076994004</v>
          </cell>
          <cell r="BS200">
            <v>261.71141380012199</v>
          </cell>
          <cell r="BT200">
            <v>272.40745057877166</v>
          </cell>
          <cell r="BU200">
            <v>268.27234638424187</v>
          </cell>
          <cell r="BV200">
            <v>258.42238467897664</v>
          </cell>
          <cell r="BW200">
            <v>253.15837907612641</v>
          </cell>
          <cell r="BX200">
            <v>270.97245025995795</v>
          </cell>
          <cell r="BY200">
            <v>259.71348427024134</v>
          </cell>
          <cell r="BZ200">
            <v>254.81428713710031</v>
          </cell>
          <cell r="CA200">
            <v>237.59993935455969</v>
          </cell>
          <cell r="CB200">
            <v>266.08477255955631</v>
          </cell>
          <cell r="CC200">
            <v>242.7516698552862</v>
          </cell>
          <cell r="CD200">
            <v>252.2539416888068</v>
          </cell>
          <cell r="CE200">
            <v>237.50713359132104</v>
          </cell>
          <cell r="CF200">
            <v>259.86336532493476</v>
          </cell>
          <cell r="CG200">
            <v>227.33249486502592</v>
          </cell>
          <cell r="CH200">
            <v>250.29496195561956</v>
          </cell>
          <cell r="CI200">
            <v>239.4937113280273</v>
          </cell>
          <cell r="CJ200">
            <v>256.153204095413</v>
          </cell>
          <cell r="CK200">
            <v>239.08323191523664</v>
          </cell>
          <cell r="CL200">
            <v>251.45584736003687</v>
          </cell>
          <cell r="CM200">
            <v>256.96938577114537</v>
          </cell>
          <cell r="CN200">
            <v>254.40943120823516</v>
          </cell>
          <cell r="CO200">
            <v>247.89293898796865</v>
          </cell>
          <cell r="CP200">
            <v>252.14844325615854</v>
          </cell>
          <cell r="CQ200">
            <v>252.520953185487</v>
          </cell>
          <cell r="CR200">
            <v>254.32457854559124</v>
          </cell>
          <cell r="CS200">
            <v>255.03967322866535</v>
          </cell>
          <cell r="CT200">
            <v>255.45707006990213</v>
          </cell>
          <cell r="CU200">
            <v>262.11676600669921</v>
          </cell>
          <cell r="CV200">
            <v>256.40632557220329</v>
          </cell>
          <cell r="CW200">
            <v>265.76277352545731</v>
          </cell>
          <cell r="CX200">
            <v>258.15858169704762</v>
          </cell>
          <cell r="CY200">
            <v>264.02676002677907</v>
          </cell>
          <cell r="CZ200">
            <v>259.57958594411701</v>
          </cell>
          <cell r="DA200">
            <v>275.92154310352998</v>
          </cell>
          <cell r="DB200">
            <v>259.99044018796468</v>
          </cell>
          <cell r="DC200">
            <v>266.32634352760715</v>
          </cell>
          <cell r="DD200">
            <v>0</v>
          </cell>
          <cell r="DE200" t="e">
            <v>#DIV/0!</v>
          </cell>
          <cell r="DF200">
            <v>259.86037643718777</v>
          </cell>
          <cell r="DG200">
            <v>258.57643909007805</v>
          </cell>
        </row>
        <row r="201">
          <cell r="B201">
            <v>201</v>
          </cell>
          <cell r="C201" t="str">
            <v>Var. % MoM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R201">
            <v>0</v>
          </cell>
          <cell r="V201">
            <v>0</v>
          </cell>
          <cell r="Z201">
            <v>0</v>
          </cell>
          <cell r="AD201">
            <v>0</v>
          </cell>
          <cell r="AH201">
            <v>0</v>
          </cell>
          <cell r="AL201">
            <v>0</v>
          </cell>
          <cell r="AP201">
            <v>0</v>
          </cell>
          <cell r="AT201">
            <v>0</v>
          </cell>
          <cell r="AX201">
            <v>0</v>
          </cell>
          <cell r="BB201">
            <v>0</v>
          </cell>
          <cell r="BF201">
            <v>0</v>
          </cell>
          <cell r="BJ201">
            <v>0</v>
          </cell>
          <cell r="BM201">
            <v>0</v>
          </cell>
          <cell r="BN201">
            <v>0</v>
          </cell>
        </row>
        <row r="202">
          <cell r="B202">
            <v>202</v>
          </cell>
          <cell r="C202" t="str">
            <v>Custo dos produtos vendidos (USD/ton)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245.23399350658582</v>
          </cell>
          <cell r="Q202">
            <v>245.23399350658582</v>
          </cell>
          <cell r="R202">
            <v>0</v>
          </cell>
          <cell r="S202">
            <v>0</v>
          </cell>
          <cell r="T202">
            <v>248.32565784938129</v>
          </cell>
          <cell r="U202">
            <v>251.92376992879122</v>
          </cell>
          <cell r="V202">
            <v>0</v>
          </cell>
          <cell r="W202">
            <v>0</v>
          </cell>
          <cell r="X202">
            <v>246.46958577673115</v>
          </cell>
          <cell r="Y202">
            <v>242.84716443427132</v>
          </cell>
          <cell r="Z202">
            <v>0</v>
          </cell>
          <cell r="AA202">
            <v>0</v>
          </cell>
          <cell r="AB202">
            <v>248.38637522951782</v>
          </cell>
          <cell r="AC202">
            <v>254.20465049177781</v>
          </cell>
          <cell r="AD202">
            <v>0</v>
          </cell>
          <cell r="AE202">
            <v>0</v>
          </cell>
          <cell r="AF202">
            <v>255.48228687264478</v>
          </cell>
          <cell r="AG202">
            <v>303.83892411499636</v>
          </cell>
          <cell r="AH202">
            <v>0</v>
          </cell>
          <cell r="AI202">
            <v>0</v>
          </cell>
          <cell r="AJ202">
            <v>256.25317117072802</v>
          </cell>
          <cell r="AK202">
            <v>254.78130923250117</v>
          </cell>
          <cell r="AL202">
            <v>0</v>
          </cell>
          <cell r="AM202">
            <v>0</v>
          </cell>
          <cell r="AN202">
            <v>255.00202215968886</v>
          </cell>
          <cell r="AO202">
            <v>251.09517118021316</v>
          </cell>
          <cell r="AP202">
            <v>0</v>
          </cell>
          <cell r="AQ202">
            <v>0</v>
          </cell>
          <cell r="AR202">
            <v>252.89294653737369</v>
          </cell>
          <cell r="AS202">
            <v>252.14139719355549</v>
          </cell>
          <cell r="AT202">
            <v>0</v>
          </cell>
          <cell r="AU202">
            <v>0</v>
          </cell>
          <cell r="AV202">
            <v>249.16988192190027</v>
          </cell>
          <cell r="AW202">
            <v>250.078746794453</v>
          </cell>
          <cell r="AX202">
            <v>0</v>
          </cell>
          <cell r="AY202">
            <v>0</v>
          </cell>
          <cell r="AZ202">
            <v>245.24068509585041</v>
          </cell>
          <cell r="BA202">
            <v>244.94702485393884</v>
          </cell>
          <cell r="BB202">
            <v>0</v>
          </cell>
          <cell r="BC202">
            <v>0</v>
          </cell>
          <cell r="BD202">
            <v>243.9168958298757</v>
          </cell>
          <cell r="BE202">
            <v>247.36708861587994</v>
          </cell>
          <cell r="BF202">
            <v>0</v>
          </cell>
          <cell r="BG202">
            <v>0</v>
          </cell>
          <cell r="BH202">
            <v>244.67040987681563</v>
          </cell>
          <cell r="BI202">
            <v>254.0703272135213</v>
          </cell>
          <cell r="BJ202">
            <v>0</v>
          </cell>
          <cell r="BK202">
            <v>0</v>
          </cell>
          <cell r="BL202">
            <v>237.5184983768107</v>
          </cell>
          <cell r="BM202">
            <v>237.5184983768107</v>
          </cell>
          <cell r="BN202">
            <v>236.88894466257</v>
          </cell>
          <cell r="BO202">
            <v>236.88894466257</v>
          </cell>
          <cell r="BP202">
            <v>243.4905361505958</v>
          </cell>
          <cell r="BQ202">
            <v>249.77105042485559</v>
          </cell>
          <cell r="BR202">
            <v>236.50775107594987</v>
          </cell>
          <cell r="BS202">
            <v>235.9625124633007</v>
          </cell>
          <cell r="BT202">
            <v>245.05039679931915</v>
          </cell>
          <cell r="BU202">
            <v>248.62200065777765</v>
          </cell>
          <cell r="BV202">
            <v>234.74692165194162</v>
          </cell>
          <cell r="BW202">
            <v>231.14123010072981</v>
          </cell>
          <cell r="BX202">
            <v>245.3084839776817</v>
          </cell>
          <cell r="BY202">
            <v>242.97036413013694</v>
          </cell>
          <cell r="BZ202">
            <v>231.93076999142755</v>
          </cell>
          <cell r="CA202">
            <v>218.60026652495134</v>
          </cell>
          <cell r="CB202">
            <v>241.89018970644523</v>
          </cell>
          <cell r="CC202">
            <v>225.56652119005108</v>
          </cell>
          <cell r="CD202">
            <v>229.74308209737464</v>
          </cell>
          <cell r="CE202">
            <v>217.19946774344069</v>
          </cell>
          <cell r="CF202">
            <v>236.54337575128488</v>
          </cell>
          <cell r="CG202">
            <v>208.6198609410724</v>
          </cell>
          <cell r="CH202">
            <v>227.94779611887728</v>
          </cell>
          <cell r="CI202">
            <v>218.04698745639658</v>
          </cell>
          <cell r="CJ202">
            <v>233.92406114566091</v>
          </cell>
          <cell r="CK202">
            <v>221.8796947665497</v>
          </cell>
          <cell r="CL202">
            <v>226.81139422552528</v>
          </cell>
          <cell r="CM202">
            <v>220.64076046474128</v>
          </cell>
          <cell r="CN202">
            <v>232.62641998291448</v>
          </cell>
          <cell r="CO202">
            <v>228.00118514695109</v>
          </cell>
          <cell r="CP202">
            <v>225.46670396527094</v>
          </cell>
          <cell r="CQ202">
            <v>218.71283442579971</v>
          </cell>
          <cell r="CR202">
            <v>231.1675186843994</v>
          </cell>
          <cell r="CS202">
            <v>226.9136266833691</v>
          </cell>
          <cell r="CT202">
            <v>225.38948574927321</v>
          </cell>
          <cell r="CU202">
            <v>221.9950020089172</v>
          </cell>
          <cell r="CV202">
            <v>232.17896453881514</v>
          </cell>
          <cell r="CW202">
            <v>237.75885959043353</v>
          </cell>
          <cell r="CX202">
            <v>225.47155050939634</v>
          </cell>
          <cell r="CY202">
            <v>222.44260212100144</v>
          </cell>
          <cell r="CZ202">
            <v>233.95299258202255</v>
          </cell>
          <cell r="DA202">
            <v>243.54120428420131</v>
          </cell>
          <cell r="DB202">
            <v>225.60653731224258</v>
          </cell>
          <cell r="DC202">
            <v>223.3262488907844</v>
          </cell>
          <cell r="DD202">
            <v>0</v>
          </cell>
          <cell r="DE202" t="e">
            <v>#DIV/0!</v>
          </cell>
          <cell r="DF202">
            <v>225.21558223054492</v>
          </cell>
          <cell r="DG202">
            <v>221.12222470296021</v>
          </cell>
        </row>
        <row r="203">
          <cell r="B203">
            <v>203</v>
          </cell>
          <cell r="C203" t="str">
            <v>Var. % MoM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R203">
            <v>0</v>
          </cell>
          <cell r="V203">
            <v>0</v>
          </cell>
          <cell r="Z203">
            <v>0</v>
          </cell>
          <cell r="AD203">
            <v>0</v>
          </cell>
          <cell r="AH203">
            <v>0</v>
          </cell>
          <cell r="AL203">
            <v>0</v>
          </cell>
          <cell r="AP203">
            <v>0</v>
          </cell>
          <cell r="AT203">
            <v>0</v>
          </cell>
          <cell r="AX203">
            <v>0</v>
          </cell>
          <cell r="BB203">
            <v>0</v>
          </cell>
          <cell r="BF203">
            <v>0</v>
          </cell>
          <cell r="BJ203">
            <v>0</v>
          </cell>
          <cell r="BM203">
            <v>0</v>
          </cell>
          <cell r="BN203">
            <v>0</v>
          </cell>
        </row>
        <row r="204">
          <cell r="B204">
            <v>204</v>
          </cell>
          <cell r="C204" t="str">
            <v>Lucro bruto (USD/ton)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18.864968598663438</v>
          </cell>
          <cell r="Q204">
            <v>18.864968598663438</v>
          </cell>
          <cell r="R204">
            <v>0</v>
          </cell>
          <cell r="S204">
            <v>0</v>
          </cell>
          <cell r="T204">
            <v>18.153859550469065</v>
          </cell>
          <cell r="U204">
            <v>17.707002937950392</v>
          </cell>
          <cell r="V204">
            <v>0</v>
          </cell>
          <cell r="W204">
            <v>0</v>
          </cell>
          <cell r="X204">
            <v>13.762633479500266</v>
          </cell>
          <cell r="Y204">
            <v>5.9260501718627552</v>
          </cell>
          <cell r="Z204">
            <v>0</v>
          </cell>
          <cell r="AA204">
            <v>0</v>
          </cell>
          <cell r="AB204">
            <v>10.343038571036658</v>
          </cell>
          <cell r="AC204">
            <v>-8.2592125289896217</v>
          </cell>
          <cell r="AD204">
            <v>0</v>
          </cell>
          <cell r="AE204">
            <v>0</v>
          </cell>
          <cell r="AF204">
            <v>5.7604885959097771</v>
          </cell>
          <cell r="AG204">
            <v>-38.186136717220791</v>
          </cell>
          <cell r="AH204">
            <v>0</v>
          </cell>
          <cell r="AI204">
            <v>0</v>
          </cell>
          <cell r="AJ204">
            <v>7.0863372810875376</v>
          </cell>
          <cell r="AK204">
            <v>17.194442021681226</v>
          </cell>
          <cell r="AL204">
            <v>0</v>
          </cell>
          <cell r="AM204">
            <v>0</v>
          </cell>
          <cell r="AN204">
            <v>6.907058228918288</v>
          </cell>
          <cell r="AO204">
            <v>6.0066972041039151</v>
          </cell>
          <cell r="AP204">
            <v>0</v>
          </cell>
          <cell r="AQ204">
            <v>0</v>
          </cell>
          <cell r="AR204">
            <v>6.9750827017965094</v>
          </cell>
          <cell r="AS204">
            <v>7.4707296112804613</v>
          </cell>
          <cell r="AT204">
            <v>0</v>
          </cell>
          <cell r="AU204">
            <v>0</v>
          </cell>
          <cell r="AV204">
            <v>9.1067312647887491</v>
          </cell>
          <cell r="AW204">
            <v>16.801288018793372</v>
          </cell>
          <cell r="AX204">
            <v>0</v>
          </cell>
          <cell r="AY204">
            <v>0</v>
          </cell>
          <cell r="AZ204">
            <v>11.59864061182904</v>
          </cell>
          <cell r="BA204">
            <v>21.699651236445561</v>
          </cell>
          <cell r="BB204">
            <v>0</v>
          </cell>
          <cell r="BC204">
            <v>0</v>
          </cell>
          <cell r="BD204">
            <v>13.944023552965774</v>
          </cell>
          <cell r="BE204">
            <v>29.164707851076514</v>
          </cell>
          <cell r="BF204">
            <v>0</v>
          </cell>
          <cell r="BG204">
            <v>0</v>
          </cell>
          <cell r="BH204">
            <v>13.899747859373605</v>
          </cell>
          <cell r="BI204">
            <v>13.482707166672526</v>
          </cell>
          <cell r="BJ204">
            <v>0</v>
          </cell>
          <cell r="BK204">
            <v>0</v>
          </cell>
          <cell r="BL204">
            <v>34.068412970709886</v>
          </cell>
          <cell r="BM204">
            <v>34.068412970709886</v>
          </cell>
          <cell r="BN204">
            <v>23.309302950890242</v>
          </cell>
          <cell r="BO204">
            <v>23.309302950890242</v>
          </cell>
          <cell r="BP204">
            <v>32.073459645814978</v>
          </cell>
          <cell r="BQ204">
            <v>29.740991484304146</v>
          </cell>
          <cell r="BR204">
            <v>24.482849693990175</v>
          </cell>
          <cell r="BS204">
            <v>25.748901336821291</v>
          </cell>
          <cell r="BT204">
            <v>27.357053779452514</v>
          </cell>
          <cell r="BU204">
            <v>19.650345726464224</v>
          </cell>
          <cell r="BV204">
            <v>23.675463027035022</v>
          </cell>
          <cell r="BW204">
            <v>22.017148975396594</v>
          </cell>
          <cell r="BX204">
            <v>25.663966282276249</v>
          </cell>
          <cell r="BY204">
            <v>16.743120140104395</v>
          </cell>
          <cell r="BZ204">
            <v>22.883517145672755</v>
          </cell>
          <cell r="CA204">
            <v>18.999672829608357</v>
          </cell>
          <cell r="CB204">
            <v>24.194582853111086</v>
          </cell>
          <cell r="CC204">
            <v>17.185148665235118</v>
          </cell>
          <cell r="CD204">
            <v>22.510859591432165</v>
          </cell>
          <cell r="CE204">
            <v>20.307665847880344</v>
          </cell>
          <cell r="CF204">
            <v>23.319989573649877</v>
          </cell>
          <cell r="CG204">
            <v>18.712633923953518</v>
          </cell>
          <cell r="CH204">
            <v>22.347165836742278</v>
          </cell>
          <cell r="CI204">
            <v>21.446723871630724</v>
          </cell>
          <cell r="CJ204">
            <v>22.229142949752088</v>
          </cell>
          <cell r="CK204">
            <v>17.203537148686934</v>
          </cell>
          <cell r="CL204">
            <v>24.644453134511593</v>
          </cell>
          <cell r="CM204">
            <v>36.328625306404092</v>
          </cell>
          <cell r="CN204">
            <v>21.783011225320678</v>
          </cell>
          <cell r="CO204">
            <v>19.891753841017561</v>
          </cell>
          <cell r="CP204">
            <v>26.681739290887606</v>
          </cell>
          <cell r="CQ204">
            <v>33.808118759687289</v>
          </cell>
          <cell r="CR204">
            <v>23.15705986119184</v>
          </cell>
          <cell r="CS204">
            <v>28.126046545296248</v>
          </cell>
          <cell r="CT204">
            <v>30.067584320628924</v>
          </cell>
          <cell r="CU204">
            <v>40.121763997782011</v>
          </cell>
          <cell r="CV204">
            <v>24.227361033388149</v>
          </cell>
          <cell r="CW204">
            <v>28.003913935023775</v>
          </cell>
          <cell r="CX204">
            <v>32.687031187651286</v>
          </cell>
          <cell r="CY204">
            <v>41.58415790577763</v>
          </cell>
          <cell r="CZ204">
            <v>25.626593362094468</v>
          </cell>
          <cell r="DA204">
            <v>32.380338819328671</v>
          </cell>
          <cell r="DB204">
            <v>34.3839028757221</v>
          </cell>
          <cell r="DC204">
            <v>43.000094636822752</v>
          </cell>
          <cell r="DD204">
            <v>0</v>
          </cell>
          <cell r="DE204" t="e">
            <v>#DIV/0!</v>
          </cell>
          <cell r="DF204">
            <v>34.644794206642842</v>
          </cell>
          <cell r="DG204">
            <v>37.454214387117844</v>
          </cell>
        </row>
        <row r="205">
          <cell r="B205">
            <v>205</v>
          </cell>
          <cell r="C205" t="str">
            <v>Margem bruta %</v>
          </cell>
          <cell r="L205">
            <v>0</v>
          </cell>
          <cell r="M205" t="e">
            <v>#DIV/0!</v>
          </cell>
          <cell r="N205" t="e">
            <v>#DIV/0!</v>
          </cell>
          <cell r="O205">
            <v>0</v>
          </cell>
          <cell r="P205">
            <v>7.1431437853001989E-2</v>
          </cell>
          <cell r="Q205">
            <v>7.1431437853001989E-2</v>
          </cell>
          <cell r="R205" t="e">
            <v>#DIV/0!</v>
          </cell>
          <cell r="S205" t="e">
            <v>#DIV/0!</v>
          </cell>
          <cell r="T205">
            <v>6.812478395189131E-2</v>
          </cell>
          <cell r="U205">
            <v>6.5671298382182969E-2</v>
          </cell>
          <cell r="V205" t="e">
            <v>#DIV/0!</v>
          </cell>
          <cell r="W205" t="e">
            <v>#DIV/0!</v>
          </cell>
          <cell r="X205">
            <v>5.2885970533684067E-2</v>
          </cell>
          <cell r="Y205">
            <v>2.3821094169020857E-2</v>
          </cell>
          <cell r="Z205" t="e">
            <v>#DIV/0!</v>
          </cell>
          <cell r="AA205" t="e">
            <v>#DIV/0!</v>
          </cell>
          <cell r="AB205">
            <v>3.9976276446905053E-2</v>
          </cell>
          <cell r="AC205">
            <v>-3.3581482939477207E-2</v>
          </cell>
          <cell r="AD205" t="e">
            <v>#DIV/0!</v>
          </cell>
          <cell r="AE205" t="e">
            <v>#DIV/0!</v>
          </cell>
          <cell r="AF205">
            <v>2.205032688685073E-2</v>
          </cell>
          <cell r="AG205">
            <v>-0.14374453620937441</v>
          </cell>
          <cell r="AH205" t="e">
            <v>#DIV/0!</v>
          </cell>
          <cell r="AI205" t="e">
            <v>#DIV/0!</v>
          </cell>
          <cell r="AJ205">
            <v>2.6909510550651602E-2</v>
          </cell>
          <cell r="AK205">
            <v>6.3220496468494675E-2</v>
          </cell>
          <cell r="AL205" t="e">
            <v>#DIV/0!</v>
          </cell>
          <cell r="AM205" t="e">
            <v>#DIV/0!</v>
          </cell>
          <cell r="AN205">
            <v>2.6371969305798607E-2</v>
          </cell>
          <cell r="AO205">
            <v>2.336310211143653E-2</v>
          </cell>
          <cell r="AP205" t="e">
            <v>#DIV/0!</v>
          </cell>
          <cell r="AQ205" t="e">
            <v>#DIV/0!</v>
          </cell>
          <cell r="AR205">
            <v>2.6840865042990627E-2</v>
          </cell>
          <cell r="AS205">
            <v>2.8776504792846602E-2</v>
          </cell>
          <cell r="AT205" t="e">
            <v>#DIV/0!</v>
          </cell>
          <cell r="AU205" t="e">
            <v>#DIV/0!</v>
          </cell>
          <cell r="AV205">
            <v>3.5259604624775565E-2</v>
          </cell>
          <cell r="AW205">
            <v>6.2954458285163009E-2</v>
          </cell>
          <cell r="AX205" t="e">
            <v>#DIV/0!</v>
          </cell>
          <cell r="AY205" t="e">
            <v>#DIV/0!</v>
          </cell>
          <cell r="AZ205">
            <v>4.5159130440289283E-2</v>
          </cell>
          <cell r="BA205">
            <v>8.1379792745251006E-2</v>
          </cell>
          <cell r="BB205" t="e">
            <v>#DIV/0!</v>
          </cell>
          <cell r="BC205" t="e">
            <v>#DIV/0!</v>
          </cell>
          <cell r="BD205">
            <v>5.4075753651771218E-2</v>
          </cell>
          <cell r="BE205">
            <v>0.10546601954528395</v>
          </cell>
          <cell r="BF205" t="e">
            <v>#DIV/0!</v>
          </cell>
          <cell r="BG205" t="e">
            <v>#DIV/0!</v>
          </cell>
          <cell r="BH205">
            <v>5.3756195150544278E-2</v>
          </cell>
          <cell r="BI205">
            <v>5.0392652798373988E-2</v>
          </cell>
          <cell r="BJ205" t="e">
            <v>#DIV/0!</v>
          </cell>
          <cell r="BK205" t="e">
            <v>#DIV/0!</v>
          </cell>
          <cell r="BL205">
            <v>0.12544202812158425</v>
          </cell>
          <cell r="BM205">
            <v>0.12544202812158425</v>
          </cell>
          <cell r="BN205">
            <v>8.9582859087958114E-2</v>
          </cell>
          <cell r="BO205">
            <v>8.9582859087958114E-2</v>
          </cell>
          <cell r="BP205">
            <v>0.11639205460466304</v>
          </cell>
          <cell r="BQ205">
            <v>0.1064032564792677</v>
          </cell>
          <cell r="BR205">
            <v>9.380740004338893E-2</v>
          </cell>
          <cell r="BS205">
            <v>9.8386619685172053E-2</v>
          </cell>
          <cell r="BT205">
            <v>0.10042696600745769</v>
          </cell>
          <cell r="BU205">
            <v>7.3247749875491722E-2</v>
          </cell>
          <cell r="BV205">
            <v>9.1615372470328749E-2</v>
          </cell>
          <cell r="BW205">
            <v>8.6969860747828101E-2</v>
          </cell>
          <cell r="BX205">
            <v>9.4710610830198688E-2</v>
          </cell>
          <cell r="BY205">
            <v>6.4467658224024171E-2</v>
          </cell>
          <cell r="BZ205">
            <v>8.9804686396412717E-2</v>
          </cell>
          <cell r="CA205">
            <v>7.9964973396967079E-2</v>
          </cell>
          <cell r="CB205">
            <v>9.0928100170391157E-2</v>
          </cell>
          <cell r="CC205">
            <v>7.0793122352072219E-2</v>
          </cell>
          <cell r="CD205">
            <v>8.9238881425300773E-2</v>
          </cell>
          <cell r="CE205">
            <v>8.5503393269962924E-2</v>
          </cell>
          <cell r="CF205">
            <v>8.9739427273599792E-2</v>
          </cell>
          <cell r="CG205">
            <v>8.2313942558294481E-2</v>
          </cell>
          <cell r="CH205">
            <v>8.9283322613200308E-2</v>
          </cell>
          <cell r="CI205">
            <v>8.9550258972168978E-2</v>
          </cell>
          <cell r="CJ205">
            <v>8.6780655460675343E-2</v>
          </cell>
          <cell r="CK205">
            <v>7.1956268161818174E-2</v>
          </cell>
          <cell r="CL205">
            <v>9.8007079148274612E-2</v>
          </cell>
          <cell r="CM205">
            <v>0.14137335931042791</v>
          </cell>
          <cell r="CN205">
            <v>8.5621869919952742E-2</v>
          </cell>
          <cell r="CO205">
            <v>8.0243325696271628E-2</v>
          </cell>
          <cell r="CP205">
            <v>0.10581758485727207</v>
          </cell>
          <cell r="CQ205">
            <v>0.13388242968833497</v>
          </cell>
          <cell r="CR205">
            <v>9.1053173050046413E-2</v>
          </cell>
          <cell r="CS205">
            <v>0.11028106407617136</v>
          </cell>
          <cell r="CT205">
            <v>0.11770112415523033</v>
          </cell>
          <cell r="CU205">
            <v>0.1530682855928284</v>
          </cell>
          <cell r="CV205">
            <v>9.448815655901513E-2</v>
          </cell>
          <cell r="CW205">
            <v>0.10537184558822829</v>
          </cell>
          <cell r="CX205">
            <v>0.12661609376987487</v>
          </cell>
          <cell r="CY205">
            <v>0.15749978487619942</v>
          </cell>
          <cell r="CZ205">
            <v>9.8723454191854007E-2</v>
          </cell>
          <cell r="DA205">
            <v>0.11735342755450984</v>
          </cell>
          <cell r="DB205">
            <v>0.13225064295003944</v>
          </cell>
          <cell r="DC205">
            <v>0.16145640745586026</v>
          </cell>
          <cell r="DD205" t="e">
            <v>#DIV/0!</v>
          </cell>
          <cell r="DE205" t="e">
            <v>#DIV/0!</v>
          </cell>
          <cell r="DF205">
            <v>0.13332080358552478</v>
          </cell>
          <cell r="DG205">
            <v>0.14484774606270387</v>
          </cell>
        </row>
        <row r="206">
          <cell r="B206">
            <v>206</v>
          </cell>
        </row>
        <row r="207">
          <cell r="B207">
            <v>207</v>
          </cell>
          <cell r="C207" t="str">
            <v>USD médio</v>
          </cell>
          <cell r="L207">
            <v>2.9260572459585501</v>
          </cell>
          <cell r="M207">
            <v>2.7182478260869569</v>
          </cell>
          <cell r="N207">
            <v>2.6543999999999999</v>
          </cell>
          <cell r="O207">
            <v>2.6543999999999999</v>
          </cell>
          <cell r="P207">
            <v>2.693023809523809</v>
          </cell>
          <cell r="Q207">
            <v>2.693023809523809</v>
          </cell>
          <cell r="R207">
            <v>2.3407</v>
          </cell>
          <cell r="S207">
            <v>2.3407</v>
          </cell>
          <cell r="T207">
            <v>2.6443674603174601</v>
          </cell>
          <cell r="U207">
            <v>2.5957111111111111</v>
          </cell>
          <cell r="V207">
            <v>2.3407</v>
          </cell>
          <cell r="W207">
            <v>2.3407</v>
          </cell>
          <cell r="X207">
            <v>2.6636608465608465</v>
          </cell>
          <cell r="Y207">
            <v>2.7022476190476188</v>
          </cell>
          <cell r="Z207">
            <v>2.3407</v>
          </cell>
          <cell r="AA207">
            <v>2.3407</v>
          </cell>
          <cell r="AB207">
            <v>2.6425406349206351</v>
          </cell>
          <cell r="AC207">
            <v>2.5791800000000005</v>
          </cell>
          <cell r="AD207">
            <v>2.3407</v>
          </cell>
          <cell r="AE207">
            <v>2.3407</v>
          </cell>
          <cell r="AF207">
            <v>2.6045953650793652</v>
          </cell>
          <cell r="AG207">
            <v>2.4528142857142856</v>
          </cell>
          <cell r="AH207">
            <v>2.3407</v>
          </cell>
          <cell r="AI207">
            <v>2.3407</v>
          </cell>
          <cell r="AJ207">
            <v>2.5727484102934106</v>
          </cell>
          <cell r="AK207">
            <v>2.4135136363636365</v>
          </cell>
          <cell r="AL207">
            <v>2.3407</v>
          </cell>
          <cell r="AM207">
            <v>2.3407</v>
          </cell>
          <cell r="AN207">
            <v>2.5442857122242839</v>
          </cell>
          <cell r="AO207">
            <v>2.3735095238095241</v>
          </cell>
          <cell r="AP207">
            <v>2.3407</v>
          </cell>
          <cell r="AQ207">
            <v>2.3407</v>
          </cell>
          <cell r="AR207">
            <v>2.5213288025440743</v>
          </cell>
          <cell r="AS207">
            <v>2.3606304347826086</v>
          </cell>
          <cell r="AT207">
            <v>2.3407</v>
          </cell>
          <cell r="AU207">
            <v>2.3407</v>
          </cell>
          <cell r="AV207">
            <v>2.4961155493513463</v>
          </cell>
          <cell r="AW207">
            <v>2.2944095238095237</v>
          </cell>
          <cell r="AX207">
            <v>2.3407</v>
          </cell>
          <cell r="AY207">
            <v>2.3407</v>
          </cell>
          <cell r="AZ207">
            <v>2.4721489944162118</v>
          </cell>
          <cell r="BA207">
            <v>2.2564500000000001</v>
          </cell>
          <cell r="BB207">
            <v>2.3407</v>
          </cell>
          <cell r="BC207">
            <v>2.3407</v>
          </cell>
          <cell r="BD207">
            <v>2.4483931767420106</v>
          </cell>
          <cell r="BE207">
            <v>2.2108350000000003</v>
          </cell>
          <cell r="BF207">
            <v>2.3407</v>
          </cell>
          <cell r="BG207">
            <v>2.3407</v>
          </cell>
          <cell r="BH207">
            <v>2.4348172301953279</v>
          </cell>
          <cell r="BI207">
            <v>2.2854818181818182</v>
          </cell>
          <cell r="BJ207">
            <v>2.3407</v>
          </cell>
          <cell r="BK207">
            <v>2.3407</v>
          </cell>
          <cell r="BL207">
            <v>2.2738681818181816</v>
          </cell>
          <cell r="BM207">
            <v>2.2738681818181816</v>
          </cell>
          <cell r="BN207">
            <v>2.29</v>
          </cell>
          <cell r="BO207">
            <v>2.29</v>
          </cell>
          <cell r="BP207">
            <v>2.2182257575757576</v>
          </cell>
          <cell r="BQ207">
            <v>2.1625833333333335</v>
          </cell>
          <cell r="BR207">
            <v>2.27338165395</v>
          </cell>
          <cell r="BS207">
            <v>2.2567633079</v>
          </cell>
          <cell r="BT207">
            <v>2.1961374615722438</v>
          </cell>
          <cell r="BU207">
            <v>2.1519608695652166</v>
          </cell>
          <cell r="BV207">
            <v>2.2755877693</v>
          </cell>
          <cell r="BW207">
            <v>2.2799999999999998</v>
          </cell>
          <cell r="BX207">
            <v>2.179425318401405</v>
          </cell>
          <cell r="BY207">
            <v>2.1292888888888886</v>
          </cell>
          <cell r="BZ207">
            <v>2.2791908269750003</v>
          </cell>
          <cell r="CA207">
            <v>2.29</v>
          </cell>
          <cell r="CB207">
            <v>2.1791602547211242</v>
          </cell>
          <cell r="CC207">
            <v>2.1781000000000001</v>
          </cell>
          <cell r="CD207">
            <v>2.2833526615800004</v>
          </cell>
          <cell r="CE207">
            <v>2.2999999999999998</v>
          </cell>
          <cell r="CF207">
            <v>2.1906819582993493</v>
          </cell>
          <cell r="CG207">
            <v>2.2483</v>
          </cell>
          <cell r="CH207">
            <v>2.2877938846500006</v>
          </cell>
          <cell r="CI207">
            <v>2.31</v>
          </cell>
          <cell r="CJ207">
            <v>2.1904818145967213</v>
          </cell>
          <cell r="CK207">
            <v>2.1892809523809524</v>
          </cell>
          <cell r="CL207">
            <v>2.2923947582714286</v>
          </cell>
          <cell r="CM207">
            <v>2.3199999999999998</v>
          </cell>
          <cell r="CN207">
            <v>2.1861569138590875</v>
          </cell>
          <cell r="CO207">
            <v>2.1558826086956517</v>
          </cell>
          <cell r="CP207">
            <v>2.2983454134875001</v>
          </cell>
          <cell r="CQ207">
            <v>2.34</v>
          </cell>
          <cell r="CR207">
            <v>2.1842222567636336</v>
          </cell>
          <cell r="CS207">
            <v>2.1687449999999999</v>
          </cell>
          <cell r="CT207">
            <v>2.3051959230999999</v>
          </cell>
          <cell r="CU207">
            <v>2.36</v>
          </cell>
          <cell r="CV207">
            <v>2.1806281263253657</v>
          </cell>
          <cell r="CW207">
            <v>2.148280952380953</v>
          </cell>
          <cell r="CX207">
            <v>2.3117667183899999</v>
          </cell>
          <cell r="CY207">
            <v>2.3709038759999999</v>
          </cell>
          <cell r="CZ207">
            <v>2.1785619330230599</v>
          </cell>
          <cell r="DA207">
            <v>2.1579000000000006</v>
          </cell>
          <cell r="DB207">
            <v>2.3188788349</v>
          </cell>
          <cell r="DC207">
            <v>2.39</v>
          </cell>
          <cell r="DD207">
            <v>2.2884000000000002</v>
          </cell>
          <cell r="DE207">
            <v>2.2884000000000002</v>
          </cell>
          <cell r="DF207">
            <v>2.3264722653250001</v>
          </cell>
          <cell r="DG207">
            <v>2.41</v>
          </cell>
        </row>
        <row r="208">
          <cell r="B208">
            <v>208</v>
          </cell>
          <cell r="C208" t="str">
            <v>USD final do mês</v>
          </cell>
          <cell r="L208">
            <v>2.6543999999999999</v>
          </cell>
          <cell r="M208">
            <v>2.6543999999999999</v>
          </cell>
          <cell r="N208">
            <v>2.6543999999999999</v>
          </cell>
          <cell r="O208">
            <v>2.6543999999999999</v>
          </cell>
          <cell r="P208">
            <v>2.6587000000000001</v>
          </cell>
          <cell r="Q208">
            <v>2.6587000000000001</v>
          </cell>
          <cell r="R208">
            <v>2.3407</v>
          </cell>
          <cell r="S208">
            <v>2.3407</v>
          </cell>
          <cell r="T208">
            <v>2.6320000000000001</v>
          </cell>
          <cell r="U208">
            <v>2.6320000000000001</v>
          </cell>
          <cell r="V208">
            <v>2.3407</v>
          </cell>
          <cell r="W208">
            <v>2.3407</v>
          </cell>
          <cell r="X208">
            <v>2.6661999999999999</v>
          </cell>
          <cell r="Y208">
            <v>2.6661999999999999</v>
          </cell>
          <cell r="Z208">
            <v>2.3407</v>
          </cell>
          <cell r="AA208">
            <v>2.3407</v>
          </cell>
          <cell r="AB208">
            <v>2.5312999999999999</v>
          </cell>
          <cell r="AC208">
            <v>2.5312999999999999</v>
          </cell>
          <cell r="AD208">
            <v>2.3407</v>
          </cell>
          <cell r="AE208">
            <v>2.3407</v>
          </cell>
          <cell r="AF208">
            <v>2.4037999999999999</v>
          </cell>
          <cell r="AG208">
            <v>2.4037999999999999</v>
          </cell>
          <cell r="AH208">
            <v>2.3407</v>
          </cell>
          <cell r="AI208">
            <v>2.3407</v>
          </cell>
          <cell r="AJ208">
            <v>2.3504</v>
          </cell>
          <cell r="AK208">
            <v>2.3504</v>
          </cell>
          <cell r="AL208">
            <v>2.3407</v>
          </cell>
          <cell r="AM208">
            <v>2.3407</v>
          </cell>
          <cell r="AN208">
            <v>2.3904999999999998</v>
          </cell>
          <cell r="AO208">
            <v>2.3904999999999998</v>
          </cell>
          <cell r="AP208">
            <v>2.3407</v>
          </cell>
          <cell r="AQ208">
            <v>2.3407</v>
          </cell>
          <cell r="AR208">
            <v>2.3637000000000001</v>
          </cell>
          <cell r="AS208">
            <v>2.3637000000000001</v>
          </cell>
          <cell r="AT208">
            <v>2.3407</v>
          </cell>
          <cell r="AU208">
            <v>2.3407</v>
          </cell>
          <cell r="AV208">
            <v>2.2222</v>
          </cell>
          <cell r="AW208">
            <v>2.2222</v>
          </cell>
          <cell r="AX208">
            <v>2.3407</v>
          </cell>
          <cell r="AY208">
            <v>2.3407</v>
          </cell>
          <cell r="AZ208">
            <v>2.2543000000000002</v>
          </cell>
          <cell r="BA208">
            <v>2.2543000000000002</v>
          </cell>
          <cell r="BB208">
            <v>2.3407</v>
          </cell>
          <cell r="BC208">
            <v>2.3407</v>
          </cell>
          <cell r="BD208">
            <v>2.2069999999999999</v>
          </cell>
          <cell r="BE208">
            <v>2.2069999999999999</v>
          </cell>
          <cell r="BF208">
            <v>2.3407</v>
          </cell>
          <cell r="BG208">
            <v>2.3407</v>
          </cell>
          <cell r="BH208">
            <v>2.3407</v>
          </cell>
          <cell r="BI208">
            <v>2.3407</v>
          </cell>
          <cell r="BJ208">
            <v>2.3407</v>
          </cell>
          <cell r="BK208">
            <v>2.3407</v>
          </cell>
          <cell r="BL208">
            <v>2.2160000000000002</v>
          </cell>
          <cell r="BM208">
            <v>2.2160000000000002</v>
          </cell>
          <cell r="BN208">
            <v>2.29</v>
          </cell>
          <cell r="BO208">
            <v>2.29</v>
          </cell>
          <cell r="BP208">
            <v>2.1355</v>
          </cell>
          <cell r="BQ208">
            <v>2.1355</v>
          </cell>
          <cell r="BR208">
            <v>2.2567633079</v>
          </cell>
          <cell r="BS208">
            <v>2.2567633079</v>
          </cell>
          <cell r="BT208">
            <v>2.1724000000000001</v>
          </cell>
          <cell r="BU208">
            <v>2.1724000000000001</v>
          </cell>
          <cell r="BV208">
            <v>2.2799999999999998</v>
          </cell>
          <cell r="BW208">
            <v>2.2799999999999998</v>
          </cell>
          <cell r="BX208">
            <v>2.0891999999999999</v>
          </cell>
          <cell r="BY208">
            <v>2.0891999999999999</v>
          </cell>
          <cell r="BZ208">
            <v>2.29</v>
          </cell>
          <cell r="CA208">
            <v>2.29</v>
          </cell>
          <cell r="CB208">
            <v>2.3005</v>
          </cell>
          <cell r="CC208">
            <v>2.3005</v>
          </cell>
          <cell r="CD208">
            <v>2.2999999999999998</v>
          </cell>
          <cell r="CE208">
            <v>2.2999999999999998</v>
          </cell>
          <cell r="CF208">
            <v>2.1642999999999999</v>
          </cell>
          <cell r="CG208">
            <v>2.1642999999999999</v>
          </cell>
          <cell r="CH208">
            <v>2.31</v>
          </cell>
          <cell r="CI208">
            <v>2.31</v>
          </cell>
          <cell r="CJ208">
            <v>2.1762000000000001</v>
          </cell>
          <cell r="CK208">
            <v>2.1762000000000001</v>
          </cell>
          <cell r="CL208">
            <v>2.3199999999999998</v>
          </cell>
          <cell r="CM208">
            <v>2.3199999999999998</v>
          </cell>
          <cell r="CN208">
            <v>2.1387999999999998</v>
          </cell>
          <cell r="CO208">
            <v>2.1387999999999998</v>
          </cell>
          <cell r="CP208">
            <v>2.34</v>
          </cell>
          <cell r="CQ208">
            <v>2.34</v>
          </cell>
          <cell r="CR208">
            <v>2.1741999999999999</v>
          </cell>
          <cell r="CS208">
            <v>2.1741999999999999</v>
          </cell>
          <cell r="CT208">
            <v>2.36</v>
          </cell>
          <cell r="CU208">
            <v>2.36</v>
          </cell>
          <cell r="CV208">
            <v>2.1429999999999998</v>
          </cell>
          <cell r="CW208">
            <v>2.1429999999999998</v>
          </cell>
          <cell r="CX208">
            <v>2.3709038759999999</v>
          </cell>
          <cell r="CY208">
            <v>2.3709038759999999</v>
          </cell>
          <cell r="CZ208">
            <v>2.1667999999999998</v>
          </cell>
          <cell r="DA208">
            <v>2.1667999999999998</v>
          </cell>
          <cell r="DB208">
            <v>2.39</v>
          </cell>
          <cell r="DC208">
            <v>2.39</v>
          </cell>
          <cell r="DD208">
            <v>2.41</v>
          </cell>
          <cell r="DE208">
            <v>2.41</v>
          </cell>
          <cell r="DF208">
            <v>2.41</v>
          </cell>
          <cell r="DG208">
            <v>2.41</v>
          </cell>
        </row>
        <row r="209">
          <cell r="B209">
            <v>209</v>
          </cell>
          <cell r="C209" t="str">
            <v>Var. % d Dólar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1.6199517781796402E-3</v>
          </cell>
          <cell r="Q209">
            <v>1.6199517781796402E-3</v>
          </cell>
          <cell r="R209">
            <v>-0.11818113321277879</v>
          </cell>
          <cell r="S209">
            <v>-0.11818113321277879</v>
          </cell>
          <cell r="T209">
            <v>-1.0042501974649287E-2</v>
          </cell>
          <cell r="U209">
            <v>-1.0042501974649287E-2</v>
          </cell>
          <cell r="V209">
            <v>0</v>
          </cell>
          <cell r="W209">
            <v>0</v>
          </cell>
          <cell r="X209">
            <v>1.2993920972644402E-2</v>
          </cell>
          <cell r="Y209">
            <v>1.2993920972644402E-2</v>
          </cell>
          <cell r="Z209">
            <v>0</v>
          </cell>
          <cell r="AA209">
            <v>0</v>
          </cell>
          <cell r="AB209">
            <v>-5.0596354362013374E-2</v>
          </cell>
          <cell r="AC209">
            <v>-5.0596354362013374E-2</v>
          </cell>
          <cell r="AD209">
            <v>0</v>
          </cell>
          <cell r="AE209">
            <v>0</v>
          </cell>
          <cell r="AF209">
            <v>-5.0369375419744733E-2</v>
          </cell>
          <cell r="AG209">
            <v>-5.0369375419744733E-2</v>
          </cell>
          <cell r="AH209">
            <v>0</v>
          </cell>
          <cell r="AI209">
            <v>0</v>
          </cell>
          <cell r="AJ209">
            <v>-2.2214826524669218E-2</v>
          </cell>
          <cell r="AK209">
            <v>-2.2214826524669218E-2</v>
          </cell>
          <cell r="AL209">
            <v>0</v>
          </cell>
          <cell r="AM209">
            <v>0</v>
          </cell>
          <cell r="AN209">
            <v>1.7060925799863735E-2</v>
          </cell>
          <cell r="AO209">
            <v>1.7060925799863735E-2</v>
          </cell>
          <cell r="AP209">
            <v>0</v>
          </cell>
          <cell r="AQ209">
            <v>0</v>
          </cell>
          <cell r="AR209">
            <v>-1.1211043714703939E-2</v>
          </cell>
          <cell r="AS209">
            <v>-1.1211043714703939E-2</v>
          </cell>
          <cell r="AT209">
            <v>0</v>
          </cell>
          <cell r="AU209">
            <v>0</v>
          </cell>
          <cell r="AV209">
            <v>-5.9863772898422041E-2</v>
          </cell>
          <cell r="AW209">
            <v>-5.9863772898422041E-2</v>
          </cell>
          <cell r="AX209">
            <v>0</v>
          </cell>
          <cell r="AY209">
            <v>0</v>
          </cell>
          <cell r="AZ209">
            <v>1.4445144451444625E-2</v>
          </cell>
          <cell r="BA209">
            <v>1.4445144451444625E-2</v>
          </cell>
          <cell r="BB209">
            <v>0</v>
          </cell>
          <cell r="BC209">
            <v>0</v>
          </cell>
          <cell r="BD209">
            <v>-2.0982123053719715E-2</v>
          </cell>
          <cell r="BE209">
            <v>-2.0982123053719715E-2</v>
          </cell>
          <cell r="BF209">
            <v>0</v>
          </cell>
          <cell r="BG209">
            <v>0</v>
          </cell>
          <cell r="BH209">
            <v>6.0579972813774363E-2</v>
          </cell>
          <cell r="BI209">
            <v>6.0579972813774363E-2</v>
          </cell>
          <cell r="BJ209">
            <v>0</v>
          </cell>
          <cell r="BK209">
            <v>0</v>
          </cell>
          <cell r="BL209">
            <v>-5.327466142606907E-2</v>
          </cell>
          <cell r="BM209">
            <v>-5.327466142606907E-2</v>
          </cell>
          <cell r="BN209">
            <v>-2.1660187123510033E-2</v>
          </cell>
          <cell r="BO209">
            <v>-2.1660187123510033E-2</v>
          </cell>
          <cell r="BP209">
            <v>-3.6326714801444115E-2</v>
          </cell>
          <cell r="BQ209">
            <v>-3.6326714801444115E-2</v>
          </cell>
          <cell r="BR209">
            <v>-1.4513839344978186E-2</v>
          </cell>
          <cell r="BS209">
            <v>-1.4513839344978186E-2</v>
          </cell>
          <cell r="BT209">
            <v>1.7279325684851354E-2</v>
          </cell>
          <cell r="BU209">
            <v>1.7279325684851354E-2</v>
          </cell>
          <cell r="BV209">
            <v>1.029646840617171E-2</v>
          </cell>
          <cell r="BW209">
            <v>1.029646840617171E-2</v>
          </cell>
          <cell r="BX209">
            <v>-3.8298655864481779E-2</v>
          </cell>
          <cell r="BY209">
            <v>-3.8298655864481779E-2</v>
          </cell>
          <cell r="BZ209">
            <v>4.3859649122808264E-3</v>
          </cell>
          <cell r="CA209">
            <v>4.3859649122808264E-3</v>
          </cell>
          <cell r="CB209">
            <v>0.10113919203522892</v>
          </cell>
          <cell r="CC209">
            <v>0.10113919203522892</v>
          </cell>
          <cell r="CD209">
            <v>4.366812227074135E-3</v>
          </cell>
          <cell r="CE209">
            <v>4.366812227074135E-3</v>
          </cell>
          <cell r="CF209">
            <v>-5.9204520756357404E-2</v>
          </cell>
          <cell r="CG209">
            <v>-5.9204520756357404E-2</v>
          </cell>
          <cell r="CH209">
            <v>4.3478260869567187E-3</v>
          </cell>
          <cell r="CI209">
            <v>4.3478260869567187E-3</v>
          </cell>
          <cell r="CJ209">
            <v>5.4983135424850893E-3</v>
          </cell>
          <cell r="CK209">
            <v>5.4983135424850893E-3</v>
          </cell>
          <cell r="CL209">
            <v>4.3290043290042934E-3</v>
          </cell>
          <cell r="CM209">
            <v>4.3290043290042934E-3</v>
          </cell>
          <cell r="CN209">
            <v>-1.7185920411727063E-2</v>
          </cell>
          <cell r="CO209">
            <v>-1.7185920411727063E-2</v>
          </cell>
          <cell r="CP209">
            <v>8.6206896551723755E-3</v>
          </cell>
          <cell r="CQ209">
            <v>8.6206896551723755E-3</v>
          </cell>
          <cell r="CR209">
            <v>1.6551337198429161E-2</v>
          </cell>
          <cell r="CS209">
            <v>1.6551337198429161E-2</v>
          </cell>
          <cell r="CT209">
            <v>8.5470085470085166E-3</v>
          </cell>
          <cell r="CU209">
            <v>8.5470085470085166E-3</v>
          </cell>
          <cell r="CV209">
            <v>-1.4350105786036349E-2</v>
          </cell>
          <cell r="CW209">
            <v>-1.4350105786036349E-2</v>
          </cell>
          <cell r="CX209">
            <v>4.6202864406779121E-3</v>
          </cell>
          <cell r="CY209">
            <v>4.6202864406779121E-3</v>
          </cell>
          <cell r="CZ209">
            <v>1.1105926271582023E-2</v>
          </cell>
          <cell r="DA209">
            <v>1.1105926271582023E-2</v>
          </cell>
          <cell r="DB209">
            <v>8.0543644950370474E-3</v>
          </cell>
          <cell r="DC209">
            <v>8.0543644950370474E-3</v>
          </cell>
          <cell r="DD209">
            <v>0.11223924681558062</v>
          </cell>
          <cell r="DE209">
            <v>0.11223924681558062</v>
          </cell>
          <cell r="DF209">
            <v>8.3682008368199945E-3</v>
          </cell>
          <cell r="DG209">
            <v>8.3682008368199945E-3</v>
          </cell>
        </row>
        <row r="210">
          <cell r="B210">
            <v>210</v>
          </cell>
        </row>
        <row r="211">
          <cell r="B211">
            <v>211</v>
          </cell>
        </row>
        <row r="212">
          <cell r="B212">
            <v>212</v>
          </cell>
          <cell r="C212" t="str">
            <v>DEMONSTRATIVO DE FLUXO DE CAIXA</v>
          </cell>
        </row>
        <row r="213">
          <cell r="B213">
            <v>213</v>
          </cell>
          <cell r="C213" t="str">
            <v>Atividade operacional</v>
          </cell>
        </row>
        <row r="214">
          <cell r="B214">
            <v>214</v>
          </cell>
          <cell r="C214" t="str">
            <v>Lucro líquido (prejuízo) do exercício / período</v>
          </cell>
          <cell r="D214">
            <v>1888</v>
          </cell>
          <cell r="G214">
            <v>1888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-4.9366926999999796</v>
          </cell>
          <cell r="Q214">
            <v>-4.9366926999999796</v>
          </cell>
          <cell r="R214">
            <v>0</v>
          </cell>
          <cell r="S214">
            <v>0</v>
          </cell>
          <cell r="T214">
            <v>-6.6333355599999093</v>
          </cell>
          <cell r="U214">
            <v>-1.6966428599999297</v>
          </cell>
          <cell r="V214">
            <v>0</v>
          </cell>
          <cell r="W214">
            <v>0</v>
          </cell>
          <cell r="X214">
            <v>-18.465004769999993</v>
          </cell>
          <cell r="Y214">
            <v>-11.831669210000083</v>
          </cell>
          <cell r="Z214">
            <v>0</v>
          </cell>
          <cell r="AA214">
            <v>0</v>
          </cell>
          <cell r="AB214">
            <v>-14.622961080000076</v>
          </cell>
          <cell r="AC214">
            <v>3.8420436899999171</v>
          </cell>
          <cell r="AD214">
            <v>0</v>
          </cell>
          <cell r="AE214">
            <v>0</v>
          </cell>
          <cell r="AF214">
            <v>-17.344949530000083</v>
          </cell>
          <cell r="AG214">
            <v>-2.7219884500000067</v>
          </cell>
          <cell r="AH214">
            <v>0</v>
          </cell>
          <cell r="AI214">
            <v>0</v>
          </cell>
          <cell r="AJ214">
            <v>-1.2891624300001496</v>
          </cell>
          <cell r="AK214">
            <v>16.055787099999932</v>
          </cell>
          <cell r="AL214">
            <v>0</v>
          </cell>
          <cell r="AM214">
            <v>0</v>
          </cell>
          <cell r="AN214">
            <v>-11.886901500000082</v>
          </cell>
          <cell r="AO214">
            <v>-10.597739069999932</v>
          </cell>
          <cell r="AP214">
            <v>0</v>
          </cell>
          <cell r="AQ214">
            <v>0</v>
          </cell>
          <cell r="AR214">
            <v>-21.786518769999947</v>
          </cell>
          <cell r="AS214">
            <v>-9.8996172699998652</v>
          </cell>
          <cell r="AT214">
            <v>0</v>
          </cell>
          <cell r="AU214">
            <v>0</v>
          </cell>
          <cell r="AV214">
            <v>-18.322288189999824</v>
          </cell>
          <cell r="AW214">
            <v>3.4642305800001232</v>
          </cell>
          <cell r="AX214">
            <v>0</v>
          </cell>
          <cell r="AY214">
            <v>0</v>
          </cell>
          <cell r="AZ214">
            <v>-22.400106820000154</v>
          </cell>
          <cell r="BA214">
            <v>-4.0778186300003298</v>
          </cell>
          <cell r="BB214">
            <v>0</v>
          </cell>
          <cell r="BC214">
            <v>0</v>
          </cell>
          <cell r="BD214">
            <v>-16.898224379999711</v>
          </cell>
          <cell r="BE214">
            <v>5.5018824400004434</v>
          </cell>
          <cell r="BF214">
            <v>0</v>
          </cell>
          <cell r="BG214">
            <v>0</v>
          </cell>
          <cell r="BH214">
            <v>-40.334246159999594</v>
          </cell>
          <cell r="BI214">
            <v>-23.436021779999884</v>
          </cell>
          <cell r="BJ214">
            <v>0</v>
          </cell>
          <cell r="BK214">
            <v>0</v>
          </cell>
          <cell r="BL214">
            <v>11.72514786999999</v>
          </cell>
          <cell r="BM214">
            <v>11.72514786999999</v>
          </cell>
          <cell r="BN214">
            <v>1.7724686499999929</v>
          </cell>
          <cell r="BO214">
            <v>1.7724686499999929</v>
          </cell>
          <cell r="BP214">
            <v>18.118167270000047</v>
          </cell>
          <cell r="BQ214">
            <v>6.3930194000000569</v>
          </cell>
          <cell r="BR214">
            <v>2.5219144700000093</v>
          </cell>
          <cell r="BS214">
            <v>0.74944582000001625</v>
          </cell>
          <cell r="BT214">
            <v>14.044588079999976</v>
          </cell>
          <cell r="BU214">
            <v>-4.0735791900000713</v>
          </cell>
          <cell r="BV214">
            <v>-0.9286439799999946</v>
          </cell>
          <cell r="BW214">
            <v>-3.4505584500000039</v>
          </cell>
          <cell r="BX214">
            <v>16.377890500000106</v>
          </cell>
          <cell r="BY214">
            <v>2.3333024200001304</v>
          </cell>
          <cell r="BZ214">
            <v>-2.4296986099999991</v>
          </cell>
          <cell r="CA214">
            <v>-1.5010546300000047</v>
          </cell>
          <cell r="CB214">
            <v>-4.7878837499999758</v>
          </cell>
          <cell r="CC214">
            <v>-21.165774250000084</v>
          </cell>
          <cell r="CD214">
            <v>-7.1785585400000009</v>
          </cell>
          <cell r="CE214">
            <v>-4.7488599300000018</v>
          </cell>
          <cell r="CF214">
            <v>4.082484500000076</v>
          </cell>
          <cell r="CG214">
            <v>8.8703682500000518</v>
          </cell>
          <cell r="CH214">
            <v>-12.581685100000001</v>
          </cell>
          <cell r="CI214">
            <v>-5.4031265600000005</v>
          </cell>
          <cell r="CJ214">
            <v>-0.10438904999992694</v>
          </cell>
          <cell r="CK214">
            <v>-4.1868735500000032</v>
          </cell>
          <cell r="CL214">
            <v>-11.549805559999996</v>
          </cell>
          <cell r="CM214">
            <v>1.0318795400000047</v>
          </cell>
          <cell r="CN214">
            <v>1.843560970000129</v>
          </cell>
          <cell r="CO214">
            <v>1.9479500200000559</v>
          </cell>
          <cell r="CP214">
            <v>-10.911336549999998</v>
          </cell>
          <cell r="CQ214">
            <v>0.63846900999999789</v>
          </cell>
          <cell r="CR214">
            <v>4.6436413099999392</v>
          </cell>
          <cell r="CS214">
            <v>2.80008033999981</v>
          </cell>
          <cell r="CT214">
            <v>-3.3549368900000349</v>
          </cell>
          <cell r="CU214">
            <v>7.556399659999963</v>
          </cell>
          <cell r="CV214">
            <v>15.196021509999897</v>
          </cell>
          <cell r="CW214">
            <v>10.552380199999957</v>
          </cell>
          <cell r="CX214">
            <v>6.5609774099999392</v>
          </cell>
          <cell r="CY214">
            <v>9.9159142999999741</v>
          </cell>
          <cell r="CZ214">
            <v>27.479803549999914</v>
          </cell>
          <cell r="DA214">
            <v>12.283782040000018</v>
          </cell>
          <cell r="DB214">
            <v>13.59397113999994</v>
          </cell>
          <cell r="DC214">
            <v>7.0329937300000021</v>
          </cell>
          <cell r="DD214">
            <v>0</v>
          </cell>
          <cell r="DE214">
            <v>-27.479803549999914</v>
          </cell>
          <cell r="DF214">
            <v>14.730986209999948</v>
          </cell>
          <cell r="DG214">
            <v>1.137015070000007</v>
          </cell>
        </row>
        <row r="215">
          <cell r="B215">
            <v>215</v>
          </cell>
          <cell r="C215" t="str">
            <v>Ajustes</v>
          </cell>
        </row>
        <row r="216">
          <cell r="B216">
            <v>216</v>
          </cell>
          <cell r="C216" t="str">
            <v>Depreciações e amortizações</v>
          </cell>
          <cell r="D216">
            <v>1381</v>
          </cell>
          <cell r="E216">
            <v>1555</v>
          </cell>
          <cell r="F216">
            <v>1727</v>
          </cell>
          <cell r="G216">
            <v>1381</v>
          </cell>
          <cell r="H216">
            <v>1555</v>
          </cell>
          <cell r="I216">
            <v>1727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0.22673697999999998</v>
          </cell>
          <cell r="Q216">
            <v>0.22673697999999998</v>
          </cell>
          <cell r="R216">
            <v>0</v>
          </cell>
          <cell r="S216">
            <v>0</v>
          </cell>
          <cell r="T216">
            <v>0.45499957999999996</v>
          </cell>
          <cell r="U216">
            <v>0.22826259999999998</v>
          </cell>
          <cell r="V216">
            <v>0</v>
          </cell>
          <cell r="W216">
            <v>0</v>
          </cell>
          <cell r="X216">
            <v>0.81291526000000003</v>
          </cell>
          <cell r="Y216">
            <v>0.35791568000000007</v>
          </cell>
          <cell r="Z216">
            <v>0</v>
          </cell>
          <cell r="AA216">
            <v>0</v>
          </cell>
          <cell r="AB216">
            <v>1.18837354</v>
          </cell>
          <cell r="AC216">
            <v>0.37545827999999992</v>
          </cell>
          <cell r="AD216">
            <v>0</v>
          </cell>
          <cell r="AE216">
            <v>0</v>
          </cell>
          <cell r="AF216">
            <v>1.56624144</v>
          </cell>
          <cell r="AG216">
            <v>0.37786790000000003</v>
          </cell>
          <cell r="AH216">
            <v>0</v>
          </cell>
          <cell r="AI216">
            <v>0</v>
          </cell>
          <cell r="AJ216">
            <v>1.94042198</v>
          </cell>
          <cell r="AK216">
            <v>0.37418054000000001</v>
          </cell>
          <cell r="AL216">
            <v>0</v>
          </cell>
          <cell r="AM216">
            <v>0</v>
          </cell>
          <cell r="AN216">
            <v>2.3287977599999996</v>
          </cell>
          <cell r="AO216">
            <v>0.38837577999999962</v>
          </cell>
          <cell r="AP216">
            <v>0</v>
          </cell>
          <cell r="AQ216">
            <v>0</v>
          </cell>
          <cell r="AR216">
            <v>2.7270063199999997</v>
          </cell>
          <cell r="AS216">
            <v>0.39820856000000004</v>
          </cell>
          <cell r="AT216">
            <v>0</v>
          </cell>
          <cell r="AU216">
            <v>0</v>
          </cell>
          <cell r="AV216">
            <v>3.1104417800000004</v>
          </cell>
          <cell r="AW216">
            <v>0.38343546000000073</v>
          </cell>
          <cell r="AX216">
            <v>0</v>
          </cell>
          <cell r="AY216">
            <v>0</v>
          </cell>
          <cell r="AZ216">
            <v>3.5324910599999999</v>
          </cell>
          <cell r="BA216">
            <v>0.42204927999999953</v>
          </cell>
          <cell r="BB216">
            <v>0</v>
          </cell>
          <cell r="BC216">
            <v>0</v>
          </cell>
          <cell r="BD216">
            <v>3.9547694199999999</v>
          </cell>
          <cell r="BE216">
            <v>0.42227835999999996</v>
          </cell>
          <cell r="BF216">
            <v>0</v>
          </cell>
          <cell r="BG216">
            <v>0</v>
          </cell>
          <cell r="BH216">
            <v>4.3750924600000003</v>
          </cell>
          <cell r="BI216">
            <v>0.42032304000000043</v>
          </cell>
          <cell r="BJ216">
            <v>0</v>
          </cell>
          <cell r="BK216">
            <v>0</v>
          </cell>
          <cell r="BL216">
            <v>0.45961542999999999</v>
          </cell>
          <cell r="BM216">
            <v>0.45961542999999999</v>
          </cell>
          <cell r="BN216">
            <v>0.46078182000000001</v>
          </cell>
          <cell r="BO216">
            <v>0.46078182000000001</v>
          </cell>
          <cell r="BP216">
            <v>0.99947129000000001</v>
          </cell>
          <cell r="BQ216">
            <v>0.53985586000000008</v>
          </cell>
          <cell r="BR216">
            <v>0.98242383</v>
          </cell>
          <cell r="BS216">
            <v>0.52164200999999999</v>
          </cell>
          <cell r="BT216">
            <v>1.5317083900000001</v>
          </cell>
          <cell r="BU216">
            <v>0.53223710000000013</v>
          </cell>
          <cell r="BV216">
            <v>1.5061873299999999</v>
          </cell>
          <cell r="BW216">
            <v>0.52376350000000005</v>
          </cell>
          <cell r="BX216">
            <v>2.05908954</v>
          </cell>
          <cell r="BY216">
            <v>0.52738114999999985</v>
          </cell>
          <cell r="BZ216">
            <v>2.03051665</v>
          </cell>
          <cell r="CA216">
            <v>0.52432931999999999</v>
          </cell>
          <cell r="CB216">
            <v>2.5865328700000001</v>
          </cell>
          <cell r="CC216">
            <v>0.5274433300000001</v>
          </cell>
          <cell r="CD216">
            <v>2.5572651400000002</v>
          </cell>
          <cell r="CE216">
            <v>0.52674849000000001</v>
          </cell>
          <cell r="CF216">
            <v>3.1123259300000004</v>
          </cell>
          <cell r="CG216">
            <v>0.52579306000000026</v>
          </cell>
          <cell r="CH216">
            <v>3.0894997100000001</v>
          </cell>
          <cell r="CI216">
            <v>0.53223456999999996</v>
          </cell>
          <cell r="CJ216">
            <v>3.6390400900000004</v>
          </cell>
          <cell r="CK216">
            <v>0.52671416000000004</v>
          </cell>
          <cell r="CL216">
            <v>3.6287631999999999</v>
          </cell>
          <cell r="CM216">
            <v>0.53926348999999996</v>
          </cell>
          <cell r="CN216">
            <v>4.1654728500000004</v>
          </cell>
          <cell r="CO216">
            <v>0.52643276000000006</v>
          </cell>
          <cell r="CP216">
            <v>4.1708391899999997</v>
          </cell>
          <cell r="CQ216">
            <v>0.54207598999999995</v>
          </cell>
          <cell r="CR216">
            <v>4.7172570899999995</v>
          </cell>
          <cell r="CS216">
            <v>0.55178423999999904</v>
          </cell>
          <cell r="CT216">
            <v>4.71403602</v>
          </cell>
          <cell r="CU216">
            <v>0.54319683000000007</v>
          </cell>
          <cell r="CV216">
            <v>5.28977276</v>
          </cell>
          <cell r="CW216">
            <v>0.57251567000000048</v>
          </cell>
          <cell r="CX216">
            <v>5.2572328500000003</v>
          </cell>
          <cell r="CY216">
            <v>0.54319683000000007</v>
          </cell>
          <cell r="CZ216">
            <v>5.8473451899999995</v>
          </cell>
          <cell r="DA216">
            <v>0.55757242999999956</v>
          </cell>
          <cell r="DB216">
            <v>5.8020380000000005</v>
          </cell>
          <cell r="DC216">
            <v>0.54480515000000007</v>
          </cell>
          <cell r="DD216">
            <v>0</v>
          </cell>
          <cell r="DE216">
            <v>-5.8473451899999995</v>
          </cell>
          <cell r="DF216">
            <v>6.3468431500000007</v>
          </cell>
          <cell r="DG216">
            <v>0.54480515000000007</v>
          </cell>
        </row>
        <row r="217">
          <cell r="B217">
            <v>217</v>
          </cell>
          <cell r="C217" t="str">
            <v>Reversão da provisão de bens destinados a venda</v>
          </cell>
          <cell r="D217">
            <v>1847</v>
          </cell>
          <cell r="G217">
            <v>1847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2.8507708199999997</v>
          </cell>
          <cell r="BI217">
            <v>2.8507708199999997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</row>
        <row r="218">
          <cell r="B218">
            <v>218</v>
          </cell>
          <cell r="C218" t="str">
            <v>Reversão da provisão de impostos a recuperar - ICMS</v>
          </cell>
          <cell r="D218">
            <v>1869</v>
          </cell>
          <cell r="G218">
            <v>1869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0.52</v>
          </cell>
          <cell r="BI218">
            <v>0.52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1</v>
          </cell>
          <cell r="CI218">
            <v>1</v>
          </cell>
          <cell r="CJ218">
            <v>0</v>
          </cell>
          <cell r="CK218">
            <v>0</v>
          </cell>
          <cell r="CL218">
            <v>1.1499999999999999</v>
          </cell>
          <cell r="CM218">
            <v>0.15</v>
          </cell>
          <cell r="CN218">
            <v>0</v>
          </cell>
          <cell r="CO218">
            <v>0</v>
          </cell>
          <cell r="CP218">
            <v>1.1499999999999999</v>
          </cell>
          <cell r="CQ218">
            <v>0</v>
          </cell>
          <cell r="CR218">
            <v>0</v>
          </cell>
          <cell r="CS218">
            <v>0</v>
          </cell>
          <cell r="CT218">
            <v>3.15</v>
          </cell>
          <cell r="CU218">
            <v>2</v>
          </cell>
          <cell r="CV218">
            <v>0</v>
          </cell>
          <cell r="CW218">
            <v>0</v>
          </cell>
          <cell r="CX218">
            <v>3.15</v>
          </cell>
          <cell r="CY218">
            <v>0</v>
          </cell>
          <cell r="CZ218">
            <v>0</v>
          </cell>
          <cell r="DA218">
            <v>0</v>
          </cell>
          <cell r="DB218">
            <v>3.15</v>
          </cell>
          <cell r="DC218">
            <v>0</v>
          </cell>
          <cell r="DD218">
            <v>0</v>
          </cell>
          <cell r="DE218">
            <v>0</v>
          </cell>
          <cell r="DF218">
            <v>3.15</v>
          </cell>
          <cell r="DG218">
            <v>0</v>
          </cell>
        </row>
        <row r="219">
          <cell r="B219">
            <v>219</v>
          </cell>
          <cell r="C219" t="str">
            <v>Impostos diferidos</v>
          </cell>
          <cell r="D219">
            <v>1886</v>
          </cell>
          <cell r="G219">
            <v>1886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-20.361536090000001</v>
          </cell>
          <cell r="BI219">
            <v>-20.361536090000001</v>
          </cell>
          <cell r="BJ219">
            <v>0</v>
          </cell>
          <cell r="BK219">
            <v>0</v>
          </cell>
          <cell r="BL219">
            <v>-5.0250919999999998E-2</v>
          </cell>
          <cell r="BM219">
            <v>-5.0250919999999998E-2</v>
          </cell>
          <cell r="BN219">
            <v>0.52635717000000004</v>
          </cell>
          <cell r="BO219">
            <v>0.52635717000000004</v>
          </cell>
          <cell r="BP219">
            <v>0.69782723000000002</v>
          </cell>
          <cell r="BQ219">
            <v>0.74807815</v>
          </cell>
          <cell r="BR219">
            <v>0.74505488000000009</v>
          </cell>
          <cell r="BS219">
            <v>0.21869771000000002</v>
          </cell>
          <cell r="BT219">
            <v>-0.36868821999999996</v>
          </cell>
          <cell r="BU219">
            <v>-1.06651545</v>
          </cell>
          <cell r="BV219">
            <v>5.6702900000000112E-2</v>
          </cell>
          <cell r="BW219">
            <v>-0.68835197999999997</v>
          </cell>
          <cell r="BX219">
            <v>-0.31655338</v>
          </cell>
          <cell r="BY219">
            <v>5.213483999999996E-2</v>
          </cell>
          <cell r="BZ219">
            <v>1.1796119636642288E-16</v>
          </cell>
          <cell r="CA219">
            <v>-5.6702899999999994E-2</v>
          </cell>
          <cell r="CB219">
            <v>-2.5110140100000002</v>
          </cell>
          <cell r="CC219">
            <v>-2.19446063</v>
          </cell>
          <cell r="CD219">
            <v>1.1796119636642288E-16</v>
          </cell>
          <cell r="CE219">
            <v>0</v>
          </cell>
          <cell r="CF219">
            <v>-2.0833305899999996</v>
          </cell>
          <cell r="CG219">
            <v>0.42768342000000059</v>
          </cell>
          <cell r="CH219">
            <v>1.1796119636642288E-16</v>
          </cell>
          <cell r="CI219">
            <v>0</v>
          </cell>
          <cell r="CJ219">
            <v>-2.7811256699999998</v>
          </cell>
          <cell r="CK219">
            <v>-0.69779508000000012</v>
          </cell>
          <cell r="CL219">
            <v>1.1796119636642288E-16</v>
          </cell>
          <cell r="CM219">
            <v>0</v>
          </cell>
          <cell r="CN219">
            <v>-2.6108710199999998</v>
          </cell>
          <cell r="CO219">
            <v>0.17025464999999995</v>
          </cell>
          <cell r="CP219">
            <v>1.1796119636642288E-16</v>
          </cell>
          <cell r="CQ219">
            <v>0</v>
          </cell>
          <cell r="CR219">
            <v>-2.20085788</v>
          </cell>
          <cell r="CS219">
            <v>0.41001313999999978</v>
          </cell>
          <cell r="CT219">
            <v>1.1796119636642288E-16</v>
          </cell>
          <cell r="CU219">
            <v>0</v>
          </cell>
          <cell r="CV219">
            <v>-1.2121301599999998</v>
          </cell>
          <cell r="CW219">
            <v>0.9887277200000002</v>
          </cell>
          <cell r="CX219">
            <v>1.13677311</v>
          </cell>
          <cell r="CY219">
            <v>1.1367731099999998</v>
          </cell>
          <cell r="CZ219">
            <v>0.13977447000000001</v>
          </cell>
          <cell r="DA219">
            <v>1.3519046299999999</v>
          </cell>
          <cell r="DB219">
            <v>2.2380432399999997</v>
          </cell>
          <cell r="DC219">
            <v>1.1012701299999998</v>
          </cell>
          <cell r="DD219">
            <v>0</v>
          </cell>
          <cell r="DE219">
            <v>-0.13977447000000001</v>
          </cell>
          <cell r="DF219">
            <v>2.4253065499999997</v>
          </cell>
          <cell r="DG219">
            <v>0.18726330999999999</v>
          </cell>
        </row>
        <row r="220">
          <cell r="B220">
            <v>220</v>
          </cell>
          <cell r="C220" t="str">
            <v>Fluxo de caixa bruto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-4.7099557199999795</v>
          </cell>
          <cell r="Q220">
            <v>-4.7099557199999795</v>
          </cell>
          <cell r="R220">
            <v>0</v>
          </cell>
          <cell r="S220">
            <v>0</v>
          </cell>
          <cell r="T220">
            <v>-6.1783359799999094</v>
          </cell>
          <cell r="U220">
            <v>-1.4683802599999298</v>
          </cell>
          <cell r="V220">
            <v>0</v>
          </cell>
          <cell r="W220">
            <v>0</v>
          </cell>
          <cell r="X220">
            <v>-17.652089509999993</v>
          </cell>
          <cell r="Y220">
            <v>-11.473753530000083</v>
          </cell>
          <cell r="Z220">
            <v>0</v>
          </cell>
          <cell r="AA220">
            <v>0</v>
          </cell>
          <cell r="AB220">
            <v>-13.434587540000075</v>
          </cell>
          <cell r="AC220">
            <v>4.2175019699999172</v>
          </cell>
          <cell r="AD220">
            <v>0</v>
          </cell>
          <cell r="AE220">
            <v>0</v>
          </cell>
          <cell r="AF220">
            <v>-15.778708090000082</v>
          </cell>
          <cell r="AG220">
            <v>-2.3441205500000066</v>
          </cell>
          <cell r="AH220">
            <v>0</v>
          </cell>
          <cell r="AI220">
            <v>0</v>
          </cell>
          <cell r="AJ220">
            <v>0.65125954999985036</v>
          </cell>
          <cell r="AK220">
            <v>16.429967639999933</v>
          </cell>
          <cell r="AL220">
            <v>0</v>
          </cell>
          <cell r="AM220">
            <v>0</v>
          </cell>
          <cell r="AN220">
            <v>-9.5581037400000817</v>
          </cell>
          <cell r="AO220">
            <v>-10.209363289999931</v>
          </cell>
          <cell r="AP220">
            <v>0</v>
          </cell>
          <cell r="AQ220">
            <v>0</v>
          </cell>
          <cell r="AR220">
            <v>-19.059512449999946</v>
          </cell>
          <cell r="AS220">
            <v>-9.5014087099998648</v>
          </cell>
          <cell r="AT220">
            <v>0</v>
          </cell>
          <cell r="AU220">
            <v>0</v>
          </cell>
          <cell r="AV220">
            <v>-15.211846409999824</v>
          </cell>
          <cell r="AW220">
            <v>3.8476660400001239</v>
          </cell>
          <cell r="AX220">
            <v>0</v>
          </cell>
          <cell r="AY220">
            <v>0</v>
          </cell>
          <cell r="AZ220">
            <v>-18.867615760000156</v>
          </cell>
          <cell r="BA220">
            <v>-3.6557693500003303</v>
          </cell>
          <cell r="BB220">
            <v>0</v>
          </cell>
          <cell r="BC220">
            <v>0</v>
          </cell>
          <cell r="BD220">
            <v>-12.943454959999711</v>
          </cell>
          <cell r="BE220">
            <v>5.9241608000004433</v>
          </cell>
          <cell r="BF220">
            <v>0</v>
          </cell>
          <cell r="BG220">
            <v>0</v>
          </cell>
          <cell r="BH220">
            <v>-52.949918969999594</v>
          </cell>
          <cell r="BI220">
            <v>-40.006464009999888</v>
          </cell>
          <cell r="BJ220">
            <v>0</v>
          </cell>
          <cell r="BK220">
            <v>0</v>
          </cell>
          <cell r="BL220">
            <v>12.13451237999999</v>
          </cell>
          <cell r="BM220">
            <v>12.13451237999999</v>
          </cell>
          <cell r="BN220">
            <v>2.7596076399999925</v>
          </cell>
          <cell r="BO220">
            <v>2.7596076399999925</v>
          </cell>
          <cell r="BP220">
            <v>19.815465790000047</v>
          </cell>
          <cell r="BQ220">
            <v>7.6809534100000576</v>
          </cell>
          <cell r="BR220">
            <v>4.2493931800000091</v>
          </cell>
          <cell r="BS220">
            <v>1.4897855400000164</v>
          </cell>
          <cell r="BT220">
            <v>15.207608249999977</v>
          </cell>
          <cell r="BU220">
            <v>-4.6078575400000714</v>
          </cell>
          <cell r="BV220">
            <v>0.63424625000000545</v>
          </cell>
          <cell r="BW220">
            <v>-3.6151469300000043</v>
          </cell>
          <cell r="BX220">
            <v>18.120426660000106</v>
          </cell>
          <cell r="BY220">
            <v>2.9128184100001304</v>
          </cell>
          <cell r="BZ220">
            <v>-0.39918195999999895</v>
          </cell>
          <cell r="CA220">
            <v>-1.0334282100000047</v>
          </cell>
          <cell r="CB220">
            <v>-4.7123648899999759</v>
          </cell>
          <cell r="CC220">
            <v>-22.832791550000081</v>
          </cell>
          <cell r="CD220">
            <v>-4.6212934000000008</v>
          </cell>
          <cell r="CE220">
            <v>-4.2221114400000017</v>
          </cell>
          <cell r="CF220">
            <v>5.1114798400000776</v>
          </cell>
          <cell r="CG220">
            <v>9.8238447300000526</v>
          </cell>
          <cell r="CH220">
            <v>-8.4921853900000013</v>
          </cell>
          <cell r="CI220">
            <v>-3.8708919900000005</v>
          </cell>
          <cell r="CJ220">
            <v>0.75352537000007347</v>
          </cell>
          <cell r="CK220">
            <v>-4.3579544700000028</v>
          </cell>
          <cell r="CL220">
            <v>-6.7710423599999956</v>
          </cell>
          <cell r="CM220">
            <v>1.7211430300000046</v>
          </cell>
          <cell r="CN220">
            <v>3.3981628000001298</v>
          </cell>
          <cell r="CO220">
            <v>2.6446374300000559</v>
          </cell>
          <cell r="CP220">
            <v>-5.5904973599999987</v>
          </cell>
          <cell r="CQ220">
            <v>1.1805449999999977</v>
          </cell>
          <cell r="CR220">
            <v>7.1600405199999395</v>
          </cell>
          <cell r="CS220">
            <v>3.7618777199998088</v>
          </cell>
          <cell r="CT220">
            <v>4.5090991299999654</v>
          </cell>
          <cell r="CU220">
            <v>10.099596489999962</v>
          </cell>
          <cell r="CV220">
            <v>19.273664109999896</v>
          </cell>
          <cell r="CW220">
            <v>12.113623589999957</v>
          </cell>
          <cell r="CX220">
            <v>16.104983369999943</v>
          </cell>
          <cell r="CY220">
            <v>11.595884239999974</v>
          </cell>
          <cell r="CZ220">
            <v>33.466923209999912</v>
          </cell>
          <cell r="DA220">
            <v>14.193259100000017</v>
          </cell>
          <cell r="DB220">
            <v>24.784052379999938</v>
          </cell>
          <cell r="DC220">
            <v>8.6790690100000027</v>
          </cell>
          <cell r="DD220">
            <v>0</v>
          </cell>
          <cell r="DE220">
            <v>-33.466923209999912</v>
          </cell>
          <cell r="DF220">
            <v>26.653135909999946</v>
          </cell>
          <cell r="DG220">
            <v>1.8690835300000073</v>
          </cell>
        </row>
        <row r="221">
          <cell r="B221">
            <v>221</v>
          </cell>
        </row>
        <row r="222">
          <cell r="B222">
            <v>222</v>
          </cell>
          <cell r="C222" t="str">
            <v>Aumento (redução) em fornecedores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-28.839161279999985</v>
          </cell>
          <cell r="Q222">
            <v>-28.839161279999985</v>
          </cell>
          <cell r="R222">
            <v>0</v>
          </cell>
          <cell r="S222">
            <v>0</v>
          </cell>
          <cell r="T222">
            <v>-53.544115219999981</v>
          </cell>
          <cell r="U222">
            <v>-24.704953939999996</v>
          </cell>
          <cell r="V222">
            <v>0</v>
          </cell>
          <cell r="W222">
            <v>0</v>
          </cell>
          <cell r="X222">
            <v>-71.690187009999988</v>
          </cell>
          <cell r="Y222">
            <v>-18.146071790000008</v>
          </cell>
          <cell r="Z222">
            <v>0</v>
          </cell>
          <cell r="AA222">
            <v>0</v>
          </cell>
          <cell r="AB222">
            <v>-146.19217052000005</v>
          </cell>
          <cell r="AC222">
            <v>-74.501983510000059</v>
          </cell>
          <cell r="AD222">
            <v>0</v>
          </cell>
          <cell r="AE222">
            <v>0</v>
          </cell>
          <cell r="AF222">
            <v>-148.53280493</v>
          </cell>
          <cell r="AG222">
            <v>-2.3406344099999501</v>
          </cell>
          <cell r="AH222">
            <v>0</v>
          </cell>
          <cell r="AI222">
            <v>0</v>
          </cell>
          <cell r="AJ222">
            <v>-188.61255023000001</v>
          </cell>
          <cell r="AK222">
            <v>-40.079745300000013</v>
          </cell>
          <cell r="AL222">
            <v>0</v>
          </cell>
          <cell r="AM222">
            <v>0</v>
          </cell>
          <cell r="AN222">
            <v>-178.39847427000001</v>
          </cell>
          <cell r="AO222">
            <v>10.214075960000002</v>
          </cell>
          <cell r="AP222">
            <v>0</v>
          </cell>
          <cell r="AQ222">
            <v>0</v>
          </cell>
          <cell r="AR222">
            <v>-130.86863119999998</v>
          </cell>
          <cell r="AS222">
            <v>47.529843070000027</v>
          </cell>
          <cell r="AT222">
            <v>0</v>
          </cell>
          <cell r="AU222">
            <v>0</v>
          </cell>
          <cell r="AV222">
            <v>-68.379470990000016</v>
          </cell>
          <cell r="AW222">
            <v>62.489160209999966</v>
          </cell>
          <cell r="AX222">
            <v>0</v>
          </cell>
          <cell r="AY222">
            <v>0</v>
          </cell>
          <cell r="AZ222">
            <v>-24.754840300000012</v>
          </cell>
          <cell r="BA222">
            <v>43.624630690000004</v>
          </cell>
          <cell r="BB222">
            <v>0</v>
          </cell>
          <cell r="BC222">
            <v>0</v>
          </cell>
          <cell r="BD222">
            <v>-35.160414750000029</v>
          </cell>
          <cell r="BE222">
            <v>-10.405574450000017</v>
          </cell>
          <cell r="BF222">
            <v>0</v>
          </cell>
          <cell r="BG222">
            <v>0</v>
          </cell>
          <cell r="BH222">
            <v>-68.477181290000033</v>
          </cell>
          <cell r="BI222">
            <v>-33.316766540000003</v>
          </cell>
          <cell r="BJ222">
            <v>380.71156590999999</v>
          </cell>
          <cell r="BK222">
            <v>380.71156590999999</v>
          </cell>
          <cell r="BL222">
            <v>-44.134405409999999</v>
          </cell>
          <cell r="BM222">
            <v>-44.134405409999999</v>
          </cell>
          <cell r="BN222">
            <v>-31.718976600000019</v>
          </cell>
          <cell r="BO222">
            <v>-31.718976600000019</v>
          </cell>
          <cell r="BP222">
            <v>-90.908780559999968</v>
          </cell>
          <cell r="BQ222">
            <v>-46.774375149999969</v>
          </cell>
          <cell r="BR222">
            <v>-61.197313410000049</v>
          </cell>
          <cell r="BS222">
            <v>-29.47833681000003</v>
          </cell>
          <cell r="BT222">
            <v>-138.19063285999999</v>
          </cell>
          <cell r="BU222">
            <v>-47.281852300000025</v>
          </cell>
          <cell r="BV222">
            <v>-78.281741570000008</v>
          </cell>
          <cell r="BW222">
            <v>-17.084428159999959</v>
          </cell>
          <cell r="BX222">
            <v>-128.49282296000001</v>
          </cell>
          <cell r="BY222">
            <v>9.6978098999999816</v>
          </cell>
          <cell r="BZ222">
            <v>-146.7221859</v>
          </cell>
          <cell r="CA222">
            <v>-68.440444329999991</v>
          </cell>
          <cell r="CB222">
            <v>-142.62144261999998</v>
          </cell>
          <cell r="CC222">
            <v>-14.12861965999997</v>
          </cell>
          <cell r="CD222">
            <v>-177.38555872000001</v>
          </cell>
          <cell r="CE222">
            <v>-30.663372820000006</v>
          </cell>
          <cell r="CF222">
            <v>-179.24719367999998</v>
          </cell>
          <cell r="CG222">
            <v>-36.625751059999999</v>
          </cell>
          <cell r="CH222">
            <v>-194.11615225999998</v>
          </cell>
          <cell r="CI222">
            <v>-16.730593539999973</v>
          </cell>
          <cell r="CJ222">
            <v>-142.44108903999998</v>
          </cell>
          <cell r="CK222">
            <v>36.806104640000001</v>
          </cell>
          <cell r="CL222">
            <v>-178.14299302000001</v>
          </cell>
          <cell r="CM222">
            <v>15.973159239999973</v>
          </cell>
          <cell r="CN222">
            <v>-92.920721469999989</v>
          </cell>
          <cell r="CO222">
            <v>49.520367569999991</v>
          </cell>
          <cell r="CP222">
            <v>-136.76103823</v>
          </cell>
          <cell r="CQ222">
            <v>41.381954790000009</v>
          </cell>
          <cell r="CR222">
            <v>-28.471007979999968</v>
          </cell>
          <cell r="CS222">
            <v>64.449713490000022</v>
          </cell>
          <cell r="CT222">
            <v>-54.754332930000032</v>
          </cell>
          <cell r="CU222">
            <v>82.006705299999965</v>
          </cell>
          <cell r="CV222">
            <v>-6.5959846700000071</v>
          </cell>
          <cell r="CW222">
            <v>21.87502330999996</v>
          </cell>
          <cell r="CX222">
            <v>-0.25883949000001394</v>
          </cell>
          <cell r="CY222">
            <v>54.495493440000018</v>
          </cell>
          <cell r="CZ222">
            <v>12.165196929999979</v>
          </cell>
          <cell r="DA222">
            <v>18.761181599999986</v>
          </cell>
          <cell r="DB222">
            <v>22.622852989999956</v>
          </cell>
          <cell r="DC222">
            <v>22.88169247999997</v>
          </cell>
          <cell r="DD222">
            <v>-373.47955224999998</v>
          </cell>
          <cell r="DE222">
            <v>-385.64474917999996</v>
          </cell>
          <cell r="DF222">
            <v>-15.49777092000005</v>
          </cell>
          <cell r="DG222">
            <v>-38.120623910000006</v>
          </cell>
        </row>
        <row r="223">
          <cell r="B223">
            <v>223</v>
          </cell>
          <cell r="C223" t="str">
            <v>Aumento (redução) em contas a pagar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-2.5605923299999951</v>
          </cell>
          <cell r="Q223">
            <v>-2.5605923299999951</v>
          </cell>
          <cell r="R223">
            <v>0</v>
          </cell>
          <cell r="S223">
            <v>0</v>
          </cell>
          <cell r="T223">
            <v>-5.3296207599999974</v>
          </cell>
          <cell r="U223">
            <v>-2.7690284300000023</v>
          </cell>
          <cell r="V223">
            <v>0</v>
          </cell>
          <cell r="W223">
            <v>0</v>
          </cell>
          <cell r="X223">
            <v>-12.642316569999998</v>
          </cell>
          <cell r="Y223">
            <v>-7.312695810000001</v>
          </cell>
          <cell r="Z223">
            <v>0</v>
          </cell>
          <cell r="AA223">
            <v>0</v>
          </cell>
          <cell r="AB223">
            <v>-12.37504307</v>
          </cell>
          <cell r="AC223">
            <v>0.26727349999999817</v>
          </cell>
          <cell r="AD223">
            <v>0</v>
          </cell>
          <cell r="AE223">
            <v>0</v>
          </cell>
          <cell r="AF223">
            <v>-11.809990569999997</v>
          </cell>
          <cell r="AG223">
            <v>0.56505250000000373</v>
          </cell>
          <cell r="AH223">
            <v>0</v>
          </cell>
          <cell r="AI223">
            <v>0</v>
          </cell>
          <cell r="AJ223">
            <v>-12.495093049999994</v>
          </cell>
          <cell r="AK223">
            <v>-0.68510247999999763</v>
          </cell>
          <cell r="AL223">
            <v>0</v>
          </cell>
          <cell r="AM223">
            <v>0</v>
          </cell>
          <cell r="AN223">
            <v>-13.68156166</v>
          </cell>
          <cell r="AO223">
            <v>-1.1864686100000057</v>
          </cell>
          <cell r="AP223">
            <v>0</v>
          </cell>
          <cell r="AQ223">
            <v>0</v>
          </cell>
          <cell r="AR223">
            <v>-13.576983210000002</v>
          </cell>
          <cell r="AS223">
            <v>0.10457844999999821</v>
          </cell>
          <cell r="AT223">
            <v>0</v>
          </cell>
          <cell r="AU223">
            <v>0</v>
          </cell>
          <cell r="AV223">
            <v>-10.26156357</v>
          </cell>
          <cell r="AW223">
            <v>3.3154196400000018</v>
          </cell>
          <cell r="AX223">
            <v>0</v>
          </cell>
          <cell r="AY223">
            <v>0</v>
          </cell>
          <cell r="AZ223">
            <v>-7.6729747099999983</v>
          </cell>
          <cell r="BA223">
            <v>2.5885888600000015</v>
          </cell>
          <cell r="BB223">
            <v>0</v>
          </cell>
          <cell r="BC223">
            <v>0</v>
          </cell>
          <cell r="BD223">
            <v>-13.555715289999998</v>
          </cell>
          <cell r="BE223">
            <v>-5.8827405800000001</v>
          </cell>
          <cell r="BF223">
            <v>0</v>
          </cell>
          <cell r="BG223">
            <v>0</v>
          </cell>
          <cell r="BH223">
            <v>-17.024392679999998</v>
          </cell>
          <cell r="BI223">
            <v>-3.4686773899999999</v>
          </cell>
          <cell r="BJ223">
            <v>21.99432929</v>
          </cell>
          <cell r="BK223">
            <v>21.99432929</v>
          </cell>
          <cell r="BL223">
            <v>-2.3385944099999971</v>
          </cell>
          <cell r="BM223">
            <v>-2.3385944099999971</v>
          </cell>
          <cell r="BN223">
            <v>-1.6148638200000001</v>
          </cell>
          <cell r="BO223">
            <v>-1.6148638200000001</v>
          </cell>
          <cell r="BP223">
            <v>-3.3518036999999978</v>
          </cell>
          <cell r="BQ223">
            <v>-1.0132092900000007</v>
          </cell>
          <cell r="BR223">
            <v>-1.9851077000000004</v>
          </cell>
          <cell r="BS223">
            <v>-0.3702438800000003</v>
          </cell>
          <cell r="BT223">
            <v>-3.3084712799999973</v>
          </cell>
          <cell r="BU223">
            <v>4.3332420000000482E-2</v>
          </cell>
          <cell r="BV223">
            <v>-2.3063871599999999</v>
          </cell>
          <cell r="BW223">
            <v>-0.32127945999999952</v>
          </cell>
          <cell r="BX223">
            <v>-2.5032097600000007</v>
          </cell>
          <cell r="BY223">
            <v>0.80526151999999662</v>
          </cell>
          <cell r="BZ223">
            <v>-3.3357776699999988</v>
          </cell>
          <cell r="CA223">
            <v>-1.0293905099999989</v>
          </cell>
          <cell r="CB223">
            <v>-2.6649314799999999</v>
          </cell>
          <cell r="CC223">
            <v>-0.16172171999999918</v>
          </cell>
          <cell r="CD223">
            <v>-3.831614609999999</v>
          </cell>
          <cell r="CE223">
            <v>-0.49583694000000023</v>
          </cell>
          <cell r="CF223">
            <v>-3.0347369699999973</v>
          </cell>
          <cell r="CG223">
            <v>-0.36980548999999741</v>
          </cell>
          <cell r="CH223">
            <v>-4.0206988899999985</v>
          </cell>
          <cell r="CI223">
            <v>-0.18908427999999944</v>
          </cell>
          <cell r="CJ223">
            <v>1.4994754200000031</v>
          </cell>
          <cell r="CK223">
            <v>4.5342123900000004</v>
          </cell>
          <cell r="CL223">
            <v>-4.0117645699999969</v>
          </cell>
          <cell r="CM223">
            <v>8.9343200000016054E-3</v>
          </cell>
          <cell r="CN223">
            <v>2.8660367900000008</v>
          </cell>
          <cell r="CO223">
            <v>1.3665613699999977</v>
          </cell>
          <cell r="CP223">
            <v>-3.8050380899999965</v>
          </cell>
          <cell r="CQ223">
            <v>0.20672648000000038</v>
          </cell>
          <cell r="CR223">
            <v>6.08635664</v>
          </cell>
          <cell r="CS223">
            <v>3.2203198499999992</v>
          </cell>
          <cell r="CT223">
            <v>-3.0165016599999959</v>
          </cell>
          <cell r="CU223">
            <v>0.78853643000000062</v>
          </cell>
          <cell r="CV223">
            <v>8.1907506100000003</v>
          </cell>
          <cell r="CW223">
            <v>2.1043939700000003</v>
          </cell>
          <cell r="CX223">
            <v>-2.4645724999999956</v>
          </cell>
          <cell r="CY223">
            <v>0.55192916000000025</v>
          </cell>
          <cell r="CZ223">
            <v>7.7558155900000028</v>
          </cell>
          <cell r="DA223">
            <v>-0.43493501999999751</v>
          </cell>
          <cell r="DB223">
            <v>-2.4908892699999967</v>
          </cell>
          <cell r="DC223">
            <v>-2.63167700000011E-2</v>
          </cell>
          <cell r="DD223">
            <v>-13.791296359999999</v>
          </cell>
          <cell r="DE223">
            <v>-21.547111950000001</v>
          </cell>
          <cell r="DF223">
            <v>-2.7498979999999982</v>
          </cell>
          <cell r="DG223">
            <v>-0.25900873000000146</v>
          </cell>
        </row>
        <row r="224">
          <cell r="B224">
            <v>224</v>
          </cell>
          <cell r="C224" t="str">
            <v>Aumento (redução) nos impostos a pagar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-2.2300846399999994</v>
          </cell>
          <cell r="Q224">
            <v>-2.2300846399999994</v>
          </cell>
          <cell r="R224">
            <v>0</v>
          </cell>
          <cell r="S224">
            <v>0</v>
          </cell>
          <cell r="T224">
            <v>-3.0176489199999983</v>
          </cell>
          <cell r="U224">
            <v>-0.7875642799999989</v>
          </cell>
          <cell r="V224">
            <v>0</v>
          </cell>
          <cell r="W224">
            <v>0</v>
          </cell>
          <cell r="X224">
            <v>-4.1446276200000014</v>
          </cell>
          <cell r="Y224">
            <v>-1.1269787000000031</v>
          </cell>
          <cell r="Z224">
            <v>0</v>
          </cell>
          <cell r="AA224">
            <v>0</v>
          </cell>
          <cell r="AB224">
            <v>-6.2049511300000004</v>
          </cell>
          <cell r="AC224">
            <v>-2.060323509999999</v>
          </cell>
          <cell r="AD224">
            <v>0</v>
          </cell>
          <cell r="AE224">
            <v>0</v>
          </cell>
          <cell r="AF224">
            <v>-7.2025901999999995</v>
          </cell>
          <cell r="AG224">
            <v>-0.99763906999999907</v>
          </cell>
          <cell r="AH224">
            <v>0</v>
          </cell>
          <cell r="AI224">
            <v>0</v>
          </cell>
          <cell r="AJ224">
            <v>-6.9178968099999993</v>
          </cell>
          <cell r="AK224">
            <v>0.28469339000000016</v>
          </cell>
          <cell r="AL224">
            <v>0</v>
          </cell>
          <cell r="AM224">
            <v>0</v>
          </cell>
          <cell r="AN224">
            <v>-8.8504161999999997</v>
          </cell>
          <cell r="AO224">
            <v>-1.9325193900000004</v>
          </cell>
          <cell r="AP224">
            <v>0</v>
          </cell>
          <cell r="AQ224">
            <v>0</v>
          </cell>
          <cell r="AR224">
            <v>-7.0438563700000003</v>
          </cell>
          <cell r="AS224">
            <v>1.8065598299999994</v>
          </cell>
          <cell r="AT224">
            <v>0</v>
          </cell>
          <cell r="AU224">
            <v>0</v>
          </cell>
          <cell r="AV224">
            <v>-8.5429312599999996</v>
          </cell>
          <cell r="AW224">
            <v>-1.4990748899999993</v>
          </cell>
          <cell r="AX224">
            <v>0</v>
          </cell>
          <cell r="AY224">
            <v>0</v>
          </cell>
          <cell r="AZ224">
            <v>-7.9971984000000003</v>
          </cell>
          <cell r="BA224">
            <v>0.54573285999999932</v>
          </cell>
          <cell r="BB224">
            <v>0</v>
          </cell>
          <cell r="BC224">
            <v>0</v>
          </cell>
          <cell r="BD224">
            <v>-8.0966647500000004</v>
          </cell>
          <cell r="BE224">
            <v>-9.9466350000000148E-2</v>
          </cell>
          <cell r="BF224">
            <v>0</v>
          </cell>
          <cell r="BG224">
            <v>0</v>
          </cell>
          <cell r="BH224">
            <v>-8.1819397899999995</v>
          </cell>
          <cell r="BI224">
            <v>-8.527503999999908E-2</v>
          </cell>
          <cell r="BJ224">
            <v>0.73668095000000011</v>
          </cell>
          <cell r="BK224">
            <v>0.73668095000000011</v>
          </cell>
          <cell r="BL224">
            <v>4.3538213699999995</v>
          </cell>
          <cell r="BM224">
            <v>4.3538213699999995</v>
          </cell>
          <cell r="BN224">
            <v>0.98887709999999995</v>
          </cell>
          <cell r="BO224">
            <v>0.98887709999999995</v>
          </cell>
          <cell r="BP224">
            <v>1.9676639599999994</v>
          </cell>
          <cell r="BQ224">
            <v>-2.38615741</v>
          </cell>
          <cell r="BR224">
            <v>1.5919568499999999</v>
          </cell>
          <cell r="BS224">
            <v>0.60307974999999991</v>
          </cell>
          <cell r="BT224">
            <v>-0.51373151000000006</v>
          </cell>
          <cell r="BU224">
            <v>-2.4813954699999994</v>
          </cell>
          <cell r="BV224">
            <v>0.15191686999999987</v>
          </cell>
          <cell r="BW224">
            <v>-1.4400399799999999</v>
          </cell>
          <cell r="BX224">
            <v>-4.6817020000000098E-2</v>
          </cell>
          <cell r="BY224">
            <v>0.46691448999999996</v>
          </cell>
          <cell r="BZ224">
            <v>2.919171999999981E-2</v>
          </cell>
          <cell r="CA224">
            <v>-0.12272515000000006</v>
          </cell>
          <cell r="CB224">
            <v>-0.67062556000000018</v>
          </cell>
          <cell r="CC224">
            <v>-0.62380854000000008</v>
          </cell>
          <cell r="CD224">
            <v>1.3873589999999769E-2</v>
          </cell>
          <cell r="CE224">
            <v>-1.5318130000000041E-2</v>
          </cell>
          <cell r="CF224">
            <v>-0.55095400000000017</v>
          </cell>
          <cell r="CG224">
            <v>0.11967156000000001</v>
          </cell>
          <cell r="CH224">
            <v>-1.0312020000000199E-2</v>
          </cell>
          <cell r="CI224">
            <v>-2.4185609999999969E-2</v>
          </cell>
          <cell r="CJ224">
            <v>-0.73230357000000013</v>
          </cell>
          <cell r="CK224">
            <v>-0.18134956999999996</v>
          </cell>
          <cell r="CL224">
            <v>-0.13340092000000026</v>
          </cell>
          <cell r="CM224">
            <v>-0.12308890000000006</v>
          </cell>
          <cell r="CN224">
            <v>-1.3474149100000004</v>
          </cell>
          <cell r="CO224">
            <v>-0.61511134000000023</v>
          </cell>
          <cell r="CP224">
            <v>-0.15950177000000021</v>
          </cell>
          <cell r="CQ224">
            <v>-2.6100849999999953E-2</v>
          </cell>
          <cell r="CR224">
            <v>-0.35490747000000011</v>
          </cell>
          <cell r="CS224">
            <v>0.99250744000000024</v>
          </cell>
          <cell r="CT224">
            <v>-0.12319553000000016</v>
          </cell>
          <cell r="CU224">
            <v>3.6306240000000045E-2</v>
          </cell>
          <cell r="CV224">
            <v>-0.34321513000000015</v>
          </cell>
          <cell r="CW224">
            <v>1.1692339999999968E-2</v>
          </cell>
          <cell r="CX224">
            <v>2.6913893300000002</v>
          </cell>
          <cell r="CY224">
            <v>2.8145848600000005</v>
          </cell>
          <cell r="CZ224">
            <v>4.7849658199999983</v>
          </cell>
          <cell r="DA224">
            <v>5.1281809499999982</v>
          </cell>
          <cell r="DB224">
            <v>5.2918039500000003</v>
          </cell>
          <cell r="DC224">
            <v>2.60041462</v>
          </cell>
          <cell r="DD224">
            <v>-0.73668095000000011</v>
          </cell>
          <cell r="DE224">
            <v>-5.5216467699999985</v>
          </cell>
          <cell r="DF224">
            <v>8.4512460000001011E-2</v>
          </cell>
          <cell r="DG224">
            <v>-5.2072914899999994</v>
          </cell>
        </row>
        <row r="225">
          <cell r="B225">
            <v>225</v>
          </cell>
          <cell r="C225" t="str">
            <v>Aumento (redução) nas obrigações com pessoal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0.80052580000000084</v>
          </cell>
          <cell r="Q225">
            <v>0.80052580000000084</v>
          </cell>
          <cell r="R225">
            <v>0</v>
          </cell>
          <cell r="S225">
            <v>0</v>
          </cell>
          <cell r="T225">
            <v>0.77466875000000091</v>
          </cell>
          <cell r="U225">
            <v>-2.5857049999999937E-2</v>
          </cell>
          <cell r="V225">
            <v>0</v>
          </cell>
          <cell r="W225">
            <v>0</v>
          </cell>
          <cell r="X225">
            <v>0.66944578000000021</v>
          </cell>
          <cell r="Y225">
            <v>-0.10522297000000069</v>
          </cell>
          <cell r="Z225">
            <v>0</v>
          </cell>
          <cell r="AA225">
            <v>0</v>
          </cell>
          <cell r="AB225">
            <v>-3.7912720799999988</v>
          </cell>
          <cell r="AC225">
            <v>-4.460717859999999</v>
          </cell>
          <cell r="AD225">
            <v>0</v>
          </cell>
          <cell r="AE225">
            <v>0</v>
          </cell>
          <cell r="AF225">
            <v>-3.8021066699999988</v>
          </cell>
          <cell r="AG225">
            <v>-1.0834589999999977E-2</v>
          </cell>
          <cell r="AH225">
            <v>0</v>
          </cell>
          <cell r="AI225">
            <v>0</v>
          </cell>
          <cell r="AJ225">
            <v>-3.7844204999999986</v>
          </cell>
          <cell r="AK225">
            <v>1.7686170000000168E-2</v>
          </cell>
          <cell r="AL225">
            <v>0</v>
          </cell>
          <cell r="AM225">
            <v>0</v>
          </cell>
          <cell r="AN225">
            <v>-3.8294991399999985</v>
          </cell>
          <cell r="AO225">
            <v>-4.5078639999999837E-2</v>
          </cell>
          <cell r="AP225">
            <v>0</v>
          </cell>
          <cell r="AQ225">
            <v>0</v>
          </cell>
          <cell r="AR225">
            <v>-3.7861773099999985</v>
          </cell>
          <cell r="AS225">
            <v>4.3321830000000006E-2</v>
          </cell>
          <cell r="AT225">
            <v>0</v>
          </cell>
          <cell r="AU225">
            <v>0</v>
          </cell>
          <cell r="AV225">
            <v>-3.6864971599999987</v>
          </cell>
          <cell r="AW225">
            <v>9.9680149999999745E-2</v>
          </cell>
          <cell r="AX225">
            <v>0</v>
          </cell>
          <cell r="AY225">
            <v>0</v>
          </cell>
          <cell r="AZ225">
            <v>-3.5765491699999985</v>
          </cell>
          <cell r="BA225">
            <v>0.10994799000000022</v>
          </cell>
          <cell r="BB225">
            <v>0</v>
          </cell>
          <cell r="BC225">
            <v>0</v>
          </cell>
          <cell r="BD225">
            <v>-3.4558755999999988</v>
          </cell>
          <cell r="BE225">
            <v>0.12067356999999967</v>
          </cell>
          <cell r="BF225">
            <v>0</v>
          </cell>
          <cell r="BG225">
            <v>0</v>
          </cell>
          <cell r="BH225">
            <v>-3.7214440599999987</v>
          </cell>
          <cell r="BI225">
            <v>-0.2655684599999999</v>
          </cell>
          <cell r="BJ225">
            <v>4.4251515100000001</v>
          </cell>
          <cell r="BK225">
            <v>4.4251515100000001</v>
          </cell>
          <cell r="BL225">
            <v>-1.4957190000000176E-2</v>
          </cell>
          <cell r="BM225">
            <v>-1.4957190000000176E-2</v>
          </cell>
          <cell r="BN225">
            <v>-0.20685938000000004</v>
          </cell>
          <cell r="BO225">
            <v>-0.20685938000000004</v>
          </cell>
          <cell r="BP225">
            <v>-7.2353430000000052E-2</v>
          </cell>
          <cell r="BQ225">
            <v>-5.7396239999999876E-2</v>
          </cell>
          <cell r="BR225">
            <v>8.1573839999999898E-2</v>
          </cell>
          <cell r="BS225">
            <v>0.28843321999999993</v>
          </cell>
          <cell r="BT225">
            <v>-5.6818040000000125E-2</v>
          </cell>
          <cell r="BU225">
            <v>1.5535389999999927E-2</v>
          </cell>
          <cell r="BV225">
            <v>0.19117190000000051</v>
          </cell>
          <cell r="BW225">
            <v>0.10959806000000061</v>
          </cell>
          <cell r="BX225">
            <v>-2.5854000000000044E-2</v>
          </cell>
          <cell r="BY225">
            <v>3.0964040000000081E-2</v>
          </cell>
          <cell r="BZ225">
            <v>0.31469596000000077</v>
          </cell>
          <cell r="CA225">
            <v>0.12352406000000027</v>
          </cell>
          <cell r="CB225">
            <v>-6.4479819999999965E-2</v>
          </cell>
          <cell r="CC225">
            <v>-3.8625819999999922E-2</v>
          </cell>
          <cell r="CD225">
            <v>0.56586996000000056</v>
          </cell>
          <cell r="CE225">
            <v>0.25117399999999979</v>
          </cell>
          <cell r="CF225">
            <v>3.7078779999999978E-2</v>
          </cell>
          <cell r="CG225">
            <v>0.10155859999999994</v>
          </cell>
          <cell r="CH225">
            <v>0.85718931000000076</v>
          </cell>
          <cell r="CI225">
            <v>0.2913193500000002</v>
          </cell>
          <cell r="CJ225">
            <v>5.768530000000005E-2</v>
          </cell>
          <cell r="CK225">
            <v>2.0606520000000073E-2</v>
          </cell>
          <cell r="CL225">
            <v>1.1302874800000007</v>
          </cell>
          <cell r="CM225">
            <v>0.27309816999999992</v>
          </cell>
          <cell r="CN225">
            <v>5.9693410000000058E-2</v>
          </cell>
          <cell r="CO225">
            <v>2.0081100000000074E-3</v>
          </cell>
          <cell r="CP225">
            <v>1.6891780499999998</v>
          </cell>
          <cell r="CQ225">
            <v>0.55889056999999909</v>
          </cell>
          <cell r="CR225">
            <v>0.33204203999999993</v>
          </cell>
          <cell r="CS225">
            <v>0.27234862999999987</v>
          </cell>
          <cell r="CT225">
            <v>2.2691210899999996</v>
          </cell>
          <cell r="CU225">
            <v>0.57994303999999985</v>
          </cell>
          <cell r="CV225">
            <v>0.28679534000000007</v>
          </cell>
          <cell r="CW225">
            <v>-4.5246699999999862E-2</v>
          </cell>
          <cell r="CX225">
            <v>1.0773549999999998</v>
          </cell>
          <cell r="CY225">
            <v>-1.1917660899999998</v>
          </cell>
          <cell r="CZ225">
            <v>0.4291729999999998</v>
          </cell>
          <cell r="DA225">
            <v>0.14237765999999974</v>
          </cell>
          <cell r="DB225">
            <v>1.3722020099999996</v>
          </cell>
          <cell r="DC225">
            <v>0.2948470099999998</v>
          </cell>
          <cell r="DD225">
            <v>-0.93540372999999999</v>
          </cell>
          <cell r="DE225">
            <v>-1.3645767299999998</v>
          </cell>
          <cell r="DF225">
            <v>-0.59863313000000051</v>
          </cell>
          <cell r="DG225">
            <v>-1.9708351400000002</v>
          </cell>
        </row>
        <row r="226">
          <cell r="B226">
            <v>226</v>
          </cell>
          <cell r="C226" t="str">
            <v>Aumento (redução) nas contingências tributárias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0.22199784000000022</v>
          </cell>
          <cell r="Q226">
            <v>0.22199784000000022</v>
          </cell>
          <cell r="R226">
            <v>0</v>
          </cell>
          <cell r="S226">
            <v>0</v>
          </cell>
          <cell r="T226">
            <v>0.36987469999999689</v>
          </cell>
          <cell r="U226">
            <v>0.14787685999999667</v>
          </cell>
          <cell r="V226">
            <v>0</v>
          </cell>
          <cell r="W226">
            <v>0</v>
          </cell>
          <cell r="X226">
            <v>0.84209428999999858</v>
          </cell>
          <cell r="Y226">
            <v>0.47221959000000169</v>
          </cell>
          <cell r="Z226">
            <v>0</v>
          </cell>
          <cell r="AA226">
            <v>0</v>
          </cell>
          <cell r="AB226">
            <v>1.3334185599999984</v>
          </cell>
          <cell r="AC226">
            <v>0.49132426999999979</v>
          </cell>
          <cell r="AD226">
            <v>0</v>
          </cell>
          <cell r="AE226">
            <v>0</v>
          </cell>
          <cell r="AF226">
            <v>1.6875500499999987</v>
          </cell>
          <cell r="AG226">
            <v>0.35413149000000033</v>
          </cell>
          <cell r="AH226">
            <v>0</v>
          </cell>
          <cell r="AI226">
            <v>0</v>
          </cell>
          <cell r="AJ226">
            <v>2.0327367999999986</v>
          </cell>
          <cell r="AK226">
            <v>0.34518674999999988</v>
          </cell>
          <cell r="AL226">
            <v>0</v>
          </cell>
          <cell r="AM226">
            <v>0</v>
          </cell>
          <cell r="AN226">
            <v>2.3359537200000027</v>
          </cell>
          <cell r="AO226">
            <v>0.30321692000000411</v>
          </cell>
          <cell r="AP226">
            <v>0</v>
          </cell>
          <cell r="AQ226">
            <v>0</v>
          </cell>
          <cell r="AR226">
            <v>2.7051567100000007</v>
          </cell>
          <cell r="AS226">
            <v>0.36920298999999801</v>
          </cell>
          <cell r="AT226">
            <v>0</v>
          </cell>
          <cell r="AU226">
            <v>0</v>
          </cell>
          <cell r="AV226">
            <v>3.089123390000001</v>
          </cell>
          <cell r="AW226">
            <v>0.38396668000000034</v>
          </cell>
          <cell r="AX226">
            <v>0</v>
          </cell>
          <cell r="AY226">
            <v>0</v>
          </cell>
          <cell r="AZ226">
            <v>3.6034919099999989</v>
          </cell>
          <cell r="BA226">
            <v>0.51436851999999789</v>
          </cell>
          <cell r="BB226">
            <v>0</v>
          </cell>
          <cell r="BC226">
            <v>0</v>
          </cell>
          <cell r="BD226">
            <v>4.1804128200000044</v>
          </cell>
          <cell r="BE226">
            <v>0.57692091000000545</v>
          </cell>
          <cell r="BF226">
            <v>0</v>
          </cell>
          <cell r="BG226">
            <v>0</v>
          </cell>
          <cell r="BH226">
            <v>6.9814768799999989</v>
          </cell>
          <cell r="BI226">
            <v>2.8010640599999945</v>
          </cell>
          <cell r="BJ226">
            <v>28.475069489999999</v>
          </cell>
          <cell r="BK226">
            <v>28.475069489999999</v>
          </cell>
          <cell r="BL226">
            <v>0.3184381500000022</v>
          </cell>
          <cell r="BM226">
            <v>0.3184381500000022</v>
          </cell>
          <cell r="BN226">
            <v>0.3347705600000026</v>
          </cell>
          <cell r="BO226">
            <v>0.3347705600000026</v>
          </cell>
          <cell r="BP226">
            <v>0.58672009000000003</v>
          </cell>
          <cell r="BQ226">
            <v>0.26828193999999783</v>
          </cell>
          <cell r="BR226">
            <v>0.63050915000000174</v>
          </cell>
          <cell r="BS226">
            <v>0.29573858999999914</v>
          </cell>
          <cell r="BT226">
            <v>0.96917468999999912</v>
          </cell>
          <cell r="BU226">
            <v>0.38245459999999909</v>
          </cell>
          <cell r="BV226">
            <v>0.91907276000000238</v>
          </cell>
          <cell r="BW226">
            <v>0.28856361000000064</v>
          </cell>
          <cell r="BX226">
            <v>1.2574816700000007</v>
          </cell>
          <cell r="BY226">
            <v>0.28830698000000154</v>
          </cell>
          <cell r="BZ226">
            <v>1.3297976500000033</v>
          </cell>
          <cell r="CA226">
            <v>0.4107248900000009</v>
          </cell>
          <cell r="CB226">
            <v>1.7628457799999993</v>
          </cell>
          <cell r="CC226">
            <v>0.50536410999999859</v>
          </cell>
          <cell r="CD226">
            <v>1.6335336500000039</v>
          </cell>
          <cell r="CE226">
            <v>0.30373600000000067</v>
          </cell>
          <cell r="CF226">
            <v>2.209045610000004</v>
          </cell>
          <cell r="CG226">
            <v>0.44619983000000474</v>
          </cell>
          <cell r="CH226">
            <v>1.9730993500000018</v>
          </cell>
          <cell r="CI226">
            <v>0.33956569999999786</v>
          </cell>
          <cell r="CJ226">
            <v>2.6207160300000005</v>
          </cell>
          <cell r="CK226">
            <v>0.41167041999999654</v>
          </cell>
          <cell r="CL226">
            <v>2.4402712499999986</v>
          </cell>
          <cell r="CM226">
            <v>0.46717189999999675</v>
          </cell>
          <cell r="CN226">
            <v>-6.1122685799999985</v>
          </cell>
          <cell r="CO226">
            <v>-8.732984609999999</v>
          </cell>
          <cell r="CP226">
            <v>2.8189760600000007</v>
          </cell>
          <cell r="CQ226">
            <v>0.37870481000000211</v>
          </cell>
          <cell r="CR226">
            <v>-8.2166088199999976</v>
          </cell>
          <cell r="CS226">
            <v>-2.1043402399999991</v>
          </cell>
          <cell r="CT226">
            <v>3.2850734399999979</v>
          </cell>
          <cell r="CU226">
            <v>0.46609737999999723</v>
          </cell>
          <cell r="CV226">
            <v>-8.2248258700000036</v>
          </cell>
          <cell r="CW226">
            <v>-8.2170500000060542E-3</v>
          </cell>
          <cell r="CX226">
            <v>3.7373236100000007</v>
          </cell>
          <cell r="CY226">
            <v>0.45225017000000278</v>
          </cell>
          <cell r="CZ226">
            <v>-24.57870904</v>
          </cell>
          <cell r="DA226">
            <v>-16.353883169999996</v>
          </cell>
          <cell r="DB226">
            <v>4.2037508099999989</v>
          </cell>
          <cell r="DC226">
            <v>0.46642719999999827</v>
          </cell>
          <cell r="DD226">
            <v>-28.475069489999999</v>
          </cell>
          <cell r="DE226">
            <v>-3.8963604499999995</v>
          </cell>
          <cell r="DF226">
            <v>4.5405820099999978</v>
          </cell>
          <cell r="DG226">
            <v>0.33683119999999889</v>
          </cell>
        </row>
        <row r="227">
          <cell r="B227">
            <v>227</v>
          </cell>
          <cell r="C227" t="str">
            <v>Aumento (redução) em outras contas a pagar e provisões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2.0650913100000068</v>
          </cell>
          <cell r="Q227">
            <v>2.0650913100000068</v>
          </cell>
          <cell r="R227">
            <v>0</v>
          </cell>
          <cell r="S227">
            <v>0</v>
          </cell>
          <cell r="T227">
            <v>6.1322362400000117</v>
          </cell>
          <cell r="U227">
            <v>4.0671449300000049</v>
          </cell>
          <cell r="V227">
            <v>0</v>
          </cell>
          <cell r="W227">
            <v>0</v>
          </cell>
          <cell r="X227">
            <v>3.6454710400000039</v>
          </cell>
          <cell r="Y227">
            <v>-2.4867652000000078</v>
          </cell>
          <cell r="Z227">
            <v>0</v>
          </cell>
          <cell r="AA227">
            <v>0</v>
          </cell>
          <cell r="AB227">
            <v>1.3716988100000016</v>
          </cell>
          <cell r="AC227">
            <v>-2.2737722300000023</v>
          </cell>
          <cell r="AD227">
            <v>0</v>
          </cell>
          <cell r="AE227">
            <v>0</v>
          </cell>
          <cell r="AF227">
            <v>2.9460642000000092</v>
          </cell>
          <cell r="AG227">
            <v>1.5743653900000076</v>
          </cell>
          <cell r="AH227">
            <v>0</v>
          </cell>
          <cell r="AI227">
            <v>0</v>
          </cell>
          <cell r="AJ227">
            <v>9.9643098299999977</v>
          </cell>
          <cell r="AK227">
            <v>7.0182456299999885</v>
          </cell>
          <cell r="AL227">
            <v>0</v>
          </cell>
          <cell r="AM227">
            <v>0</v>
          </cell>
          <cell r="AN227">
            <v>21.582454879999997</v>
          </cell>
          <cell r="AO227">
            <v>11.618145049999999</v>
          </cell>
          <cell r="AP227">
            <v>0</v>
          </cell>
          <cell r="AQ227">
            <v>0</v>
          </cell>
          <cell r="AR227">
            <v>23.354056080000003</v>
          </cell>
          <cell r="AS227">
            <v>1.7716012000000063</v>
          </cell>
          <cell r="AT227">
            <v>0</v>
          </cell>
          <cell r="AU227">
            <v>0</v>
          </cell>
          <cell r="AV227">
            <v>44.480029489999993</v>
          </cell>
          <cell r="AW227">
            <v>21.12597340999999</v>
          </cell>
          <cell r="AX227">
            <v>0</v>
          </cell>
          <cell r="AY227">
            <v>0</v>
          </cell>
          <cell r="AZ227">
            <v>32.761649820000017</v>
          </cell>
          <cell r="BA227">
            <v>-11.718379669999976</v>
          </cell>
          <cell r="BB227">
            <v>0</v>
          </cell>
          <cell r="BC227">
            <v>0</v>
          </cell>
          <cell r="BD227">
            <v>4.8177954200000102</v>
          </cell>
          <cell r="BE227">
            <v>-27.943854400000006</v>
          </cell>
          <cell r="BF227">
            <v>0</v>
          </cell>
          <cell r="BG227">
            <v>0</v>
          </cell>
          <cell r="BH227">
            <v>8.1655175600000049</v>
          </cell>
          <cell r="BI227">
            <v>3.3477221399999948</v>
          </cell>
          <cell r="BJ227">
            <v>19.576466079999996</v>
          </cell>
          <cell r="BK227">
            <v>19.576466079999996</v>
          </cell>
          <cell r="BL227">
            <v>-7.1353696400000004</v>
          </cell>
          <cell r="BM227">
            <v>-7.1353696400000004</v>
          </cell>
          <cell r="BN227">
            <v>-4.5977000000071468E-4</v>
          </cell>
          <cell r="BO227">
            <v>-4.5977000000071468E-4</v>
          </cell>
          <cell r="BP227">
            <v>-7.2316749499999986</v>
          </cell>
          <cell r="BQ227">
            <v>-9.6305309999998201E-2</v>
          </cell>
          <cell r="BR227">
            <v>-9.1953999999979698E-4</v>
          </cell>
          <cell r="BS227">
            <v>-4.597699999990823E-4</v>
          </cell>
          <cell r="BT227">
            <v>-10.53786354</v>
          </cell>
          <cell r="BU227">
            <v>-3.3061885900000014</v>
          </cell>
          <cell r="BV227">
            <v>-1.3793099999988793E-3</v>
          </cell>
          <cell r="BW227">
            <v>-4.597699999990823E-4</v>
          </cell>
          <cell r="BX227">
            <v>-12.627554369999999</v>
          </cell>
          <cell r="BY227">
            <v>-2.0896908299999986</v>
          </cell>
          <cell r="BZ227">
            <v>-1.8390800000015143E-3</v>
          </cell>
          <cell r="CA227">
            <v>-4.5977000000263502E-4</v>
          </cell>
          <cell r="CB227">
            <v>-3.4938186299999958</v>
          </cell>
          <cell r="CC227">
            <v>9.1337357400000023</v>
          </cell>
          <cell r="CD227">
            <v>-2.2988500000005966E-3</v>
          </cell>
          <cell r="CE227">
            <v>-4.597699999990823E-4</v>
          </cell>
          <cell r="CF227">
            <v>9.6431567800000089</v>
          </cell>
          <cell r="CG227">
            <v>13.136975410000005</v>
          </cell>
          <cell r="CH227">
            <v>-2.7586199999996789E-3</v>
          </cell>
          <cell r="CI227">
            <v>-4.597699999990823E-4</v>
          </cell>
          <cell r="CJ227">
            <v>22.536070360000007</v>
          </cell>
          <cell r="CK227">
            <v>12.892913579999998</v>
          </cell>
          <cell r="CL227">
            <v>-3.2183899999987612E-3</v>
          </cell>
          <cell r="CM227">
            <v>-4.597699999990823E-4</v>
          </cell>
          <cell r="CN227">
            <v>28.310619700000014</v>
          </cell>
          <cell r="CO227">
            <v>5.7745493400000072</v>
          </cell>
          <cell r="CP227">
            <v>-3.6781600000013962E-3</v>
          </cell>
          <cell r="CQ227">
            <v>-4.5977000000263502E-4</v>
          </cell>
          <cell r="CR227">
            <v>46.152451280000001</v>
          </cell>
          <cell r="CS227">
            <v>17.841831579999987</v>
          </cell>
          <cell r="CT227">
            <v>-4.1379300000004785E-3</v>
          </cell>
          <cell r="CU227">
            <v>-4.597699999990823E-4</v>
          </cell>
          <cell r="CV227">
            <v>47.032547209999997</v>
          </cell>
          <cell r="CW227">
            <v>0.88009592999999597</v>
          </cell>
          <cell r="CX227">
            <v>-4.5976999999995608E-3</v>
          </cell>
          <cell r="CY227">
            <v>-4.597699999990823E-4</v>
          </cell>
          <cell r="CZ227">
            <v>24.978285670000016</v>
          </cell>
          <cell r="DA227">
            <v>-22.054261539999981</v>
          </cell>
          <cell r="DB227">
            <v>-5.0574699999986431E-3</v>
          </cell>
          <cell r="DC227">
            <v>-4.597699999990823E-4</v>
          </cell>
          <cell r="DD227">
            <v>-38.296333830000002</v>
          </cell>
          <cell r="DE227">
            <v>-63.274619500000014</v>
          </cell>
          <cell r="DF227">
            <v>-5.5172400000012781E-3</v>
          </cell>
          <cell r="DG227">
            <v>-4.5977000000263502E-4</v>
          </cell>
        </row>
        <row r="228">
          <cell r="B228">
            <v>228</v>
          </cell>
          <cell r="C228" t="str">
            <v>Origens de caixa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-30.542223299999968</v>
          </cell>
          <cell r="Q228">
            <v>-30.542223299999968</v>
          </cell>
          <cell r="R228">
            <v>0</v>
          </cell>
          <cell r="S228">
            <v>0</v>
          </cell>
          <cell r="T228">
            <v>-54.614605209999965</v>
          </cell>
          <cell r="U228">
            <v>-24.072381909999997</v>
          </cell>
          <cell r="V228">
            <v>0</v>
          </cell>
          <cell r="W228">
            <v>0</v>
          </cell>
          <cell r="X228">
            <v>-83.320120089999975</v>
          </cell>
          <cell r="Y228">
            <v>-28.70551488000001</v>
          </cell>
          <cell r="Z228">
            <v>0</v>
          </cell>
          <cell r="AA228">
            <v>0</v>
          </cell>
          <cell r="AB228">
            <v>-165.85831943000005</v>
          </cell>
          <cell r="AC228">
            <v>-82.538199340000077</v>
          </cell>
          <cell r="AD228">
            <v>0</v>
          </cell>
          <cell r="AE228">
            <v>0</v>
          </cell>
          <cell r="AF228">
            <v>-166.71387812</v>
          </cell>
          <cell r="AG228">
            <v>-0.85555868999995255</v>
          </cell>
          <cell r="AH228">
            <v>0</v>
          </cell>
          <cell r="AI228">
            <v>0</v>
          </cell>
          <cell r="AJ228">
            <v>-199.81291396</v>
          </cell>
          <cell r="AK228">
            <v>-33.099035839999999</v>
          </cell>
          <cell r="AL228">
            <v>0</v>
          </cell>
          <cell r="AM228">
            <v>0</v>
          </cell>
          <cell r="AN228">
            <v>-180.84154267000002</v>
          </cell>
          <cell r="AO228">
            <v>18.971371289999979</v>
          </cell>
          <cell r="AP228">
            <v>0</v>
          </cell>
          <cell r="AQ228">
            <v>0</v>
          </cell>
          <cell r="AR228">
            <v>-129.21643529999997</v>
          </cell>
          <cell r="AS228">
            <v>51.625107370000052</v>
          </cell>
          <cell r="AT228">
            <v>0</v>
          </cell>
          <cell r="AU228">
            <v>0</v>
          </cell>
          <cell r="AV228">
            <v>-43.301310100000023</v>
          </cell>
          <cell r="AW228">
            <v>85.915125199999949</v>
          </cell>
          <cell r="AX228">
            <v>0</v>
          </cell>
          <cell r="AY228">
            <v>0</v>
          </cell>
          <cell r="AZ228">
            <v>-7.6364208499999933</v>
          </cell>
          <cell r="BA228">
            <v>35.66488925000003</v>
          </cell>
          <cell r="BB228">
            <v>0</v>
          </cell>
          <cell r="BC228">
            <v>0</v>
          </cell>
          <cell r="BD228">
            <v>-51.270462150000014</v>
          </cell>
          <cell r="BE228">
            <v>-43.634041300000021</v>
          </cell>
          <cell r="BF228">
            <v>0</v>
          </cell>
          <cell r="BG228">
            <v>0</v>
          </cell>
          <cell r="BH228">
            <v>-82.257963380000035</v>
          </cell>
          <cell r="BI228">
            <v>-30.987501230000021</v>
          </cell>
          <cell r="BJ228">
            <v>455.91926322999996</v>
          </cell>
          <cell r="BK228">
            <v>455.91926322999996</v>
          </cell>
          <cell r="BL228">
            <v>-48.951067129999991</v>
          </cell>
          <cell r="BM228">
            <v>-48.951067129999991</v>
          </cell>
          <cell r="BN228">
            <v>-32.217511910000006</v>
          </cell>
          <cell r="BO228">
            <v>-32.217511910000006</v>
          </cell>
          <cell r="BP228">
            <v>-99.010228589999983</v>
          </cell>
          <cell r="BQ228">
            <v>-50.059161459999977</v>
          </cell>
          <cell r="BR228">
            <v>-60.879300810000046</v>
          </cell>
          <cell r="BS228">
            <v>-28.661788900000033</v>
          </cell>
          <cell r="BT228">
            <v>-151.63834254</v>
          </cell>
          <cell r="BU228">
            <v>-52.628113950000042</v>
          </cell>
          <cell r="BV228">
            <v>-79.327346510000012</v>
          </cell>
          <cell r="BW228">
            <v>-18.448045699999959</v>
          </cell>
          <cell r="BX228">
            <v>-142.43877644000003</v>
          </cell>
          <cell r="BY228">
            <v>9.1995660999999824</v>
          </cell>
          <cell r="BZ228">
            <v>-148.38611732000001</v>
          </cell>
          <cell r="CA228">
            <v>-69.058770809999999</v>
          </cell>
          <cell r="CB228">
            <v>-147.75245232999998</v>
          </cell>
          <cell r="CC228">
            <v>-5.3136758899999688</v>
          </cell>
          <cell r="CD228">
            <v>-179.00619497999998</v>
          </cell>
          <cell r="CE228">
            <v>-30.620077660000007</v>
          </cell>
          <cell r="CF228">
            <v>-170.94360347999998</v>
          </cell>
          <cell r="CG228">
            <v>-23.191151149999989</v>
          </cell>
          <cell r="CH228">
            <v>-195.31963312999997</v>
          </cell>
          <cell r="CI228">
            <v>-16.313438149999971</v>
          </cell>
          <cell r="CJ228">
            <v>-116.45944549999994</v>
          </cell>
          <cell r="CK228">
            <v>54.484157979999992</v>
          </cell>
          <cell r="CL228">
            <v>-178.72081817000003</v>
          </cell>
          <cell r="CM228">
            <v>16.59881495999997</v>
          </cell>
          <cell r="CN228">
            <v>-69.144055059999971</v>
          </cell>
          <cell r="CO228">
            <v>47.315390440000002</v>
          </cell>
          <cell r="CP228">
            <v>-136.22110213999994</v>
          </cell>
          <cell r="CQ228">
            <v>42.499716030000002</v>
          </cell>
          <cell r="CR228">
            <v>15.528325690000035</v>
          </cell>
          <cell r="CS228">
            <v>84.672380750000002</v>
          </cell>
          <cell r="CT228">
            <v>-52.343973520000027</v>
          </cell>
          <cell r="CU228">
            <v>83.877128619999951</v>
          </cell>
          <cell r="CV228">
            <v>40.346067489999989</v>
          </cell>
          <cell r="CW228">
            <v>24.817741799999951</v>
          </cell>
          <cell r="CX228">
            <v>4.778058249999992</v>
          </cell>
          <cell r="CY228">
            <v>57.122031770000028</v>
          </cell>
          <cell r="CZ228">
            <v>25.534727969999995</v>
          </cell>
          <cell r="DA228">
            <v>-14.81133951999999</v>
          </cell>
          <cell r="DB228">
            <v>30.994663019999962</v>
          </cell>
          <cell r="DC228">
            <v>26.216604769999968</v>
          </cell>
          <cell r="DD228">
            <v>-455.71433660999998</v>
          </cell>
          <cell r="DE228">
            <v>-481.24906457999998</v>
          </cell>
          <cell r="DF228">
            <v>-14.226724820000049</v>
          </cell>
          <cell r="DG228">
            <v>-45.22138784000002</v>
          </cell>
        </row>
        <row r="229">
          <cell r="B229">
            <v>229</v>
          </cell>
        </row>
        <row r="230">
          <cell r="B230">
            <v>230</v>
          </cell>
          <cell r="C230" t="str">
            <v>Redução (aumento) em contas a receber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25.459273880000126</v>
          </cell>
          <cell r="Q230">
            <v>25.459273880000126</v>
          </cell>
          <cell r="R230">
            <v>0</v>
          </cell>
          <cell r="S230">
            <v>0</v>
          </cell>
          <cell r="T230">
            <v>15.937157359999901</v>
          </cell>
          <cell r="U230">
            <v>-9.5221165200002247</v>
          </cell>
          <cell r="V230">
            <v>0</v>
          </cell>
          <cell r="W230">
            <v>0</v>
          </cell>
          <cell r="X230">
            <v>47.812890849999974</v>
          </cell>
          <cell r="Y230">
            <v>31.875733490000073</v>
          </cell>
          <cell r="Z230">
            <v>0</v>
          </cell>
          <cell r="AA230">
            <v>0</v>
          </cell>
          <cell r="AB230">
            <v>82.835863879999977</v>
          </cell>
          <cell r="AC230">
            <v>35.022973030000003</v>
          </cell>
          <cell r="AD230">
            <v>0</v>
          </cell>
          <cell r="AE230">
            <v>0</v>
          </cell>
          <cell r="AF230">
            <v>139.43259005000002</v>
          </cell>
          <cell r="AG230">
            <v>56.596726170000039</v>
          </cell>
          <cell r="AH230">
            <v>0</v>
          </cell>
          <cell r="AI230">
            <v>0</v>
          </cell>
          <cell r="AJ230">
            <v>165.88429897000003</v>
          </cell>
          <cell r="AK230">
            <v>26.451708920000016</v>
          </cell>
          <cell r="AL230">
            <v>0</v>
          </cell>
          <cell r="AM230">
            <v>0</v>
          </cell>
          <cell r="AN230">
            <v>162.91029928</v>
          </cell>
          <cell r="AO230">
            <v>-2.9739996900000278</v>
          </cell>
          <cell r="AP230">
            <v>0</v>
          </cell>
          <cell r="AQ230">
            <v>0</v>
          </cell>
          <cell r="AR230">
            <v>154.84266154999995</v>
          </cell>
          <cell r="AS230">
            <v>-8.0676377300000581</v>
          </cell>
          <cell r="AT230">
            <v>0</v>
          </cell>
          <cell r="AU230">
            <v>0</v>
          </cell>
          <cell r="AV230">
            <v>87.258489239999847</v>
          </cell>
          <cell r="AW230">
            <v>-67.584172310000099</v>
          </cell>
          <cell r="AX230">
            <v>0</v>
          </cell>
          <cell r="AY230">
            <v>0</v>
          </cell>
          <cell r="AZ230">
            <v>48.58028336000001</v>
          </cell>
          <cell r="BA230">
            <v>-38.678205879999837</v>
          </cell>
          <cell r="BB230">
            <v>0</v>
          </cell>
          <cell r="BC230">
            <v>0</v>
          </cell>
          <cell r="BD230">
            <v>50.588255660000073</v>
          </cell>
          <cell r="BE230">
            <v>2.0079723000000627</v>
          </cell>
          <cell r="BF230">
            <v>0</v>
          </cell>
          <cell r="BG230">
            <v>0</v>
          </cell>
          <cell r="BH230">
            <v>100.17317023999999</v>
          </cell>
          <cell r="BI230">
            <v>49.584914579999918</v>
          </cell>
          <cell r="BJ230">
            <v>-279.09612998</v>
          </cell>
          <cell r="BK230">
            <v>-279.09612998</v>
          </cell>
          <cell r="BL230">
            <v>42.160318599999989</v>
          </cell>
          <cell r="BM230">
            <v>42.160318599999989</v>
          </cell>
          <cell r="BN230">
            <v>36.637810900000041</v>
          </cell>
          <cell r="BO230">
            <v>36.637810900000041</v>
          </cell>
          <cell r="BP230">
            <v>42.542637040000052</v>
          </cell>
          <cell r="BQ230">
            <v>0.38231844000006276</v>
          </cell>
          <cell r="BR230">
            <v>33.536831670000034</v>
          </cell>
          <cell r="BS230">
            <v>-3.1009792300000072</v>
          </cell>
          <cell r="BT230">
            <v>45.870776649999904</v>
          </cell>
          <cell r="BU230">
            <v>3.3281396099998517</v>
          </cell>
          <cell r="BV230">
            <v>38.316456580000057</v>
          </cell>
          <cell r="BW230">
            <v>4.7796249100000239</v>
          </cell>
          <cell r="BX230">
            <v>64.553314659999955</v>
          </cell>
          <cell r="BY230">
            <v>18.682538010000052</v>
          </cell>
          <cell r="BZ230">
            <v>99.618523259999989</v>
          </cell>
          <cell r="CA230">
            <v>61.302066679999932</v>
          </cell>
          <cell r="CB230">
            <v>86.179122549999931</v>
          </cell>
          <cell r="CC230">
            <v>21.625807889999976</v>
          </cell>
          <cell r="CD230">
            <v>131.02420379</v>
          </cell>
          <cell r="CE230">
            <v>31.405680530000012</v>
          </cell>
          <cell r="CF230">
            <v>103.14379357000001</v>
          </cell>
          <cell r="CG230">
            <v>16.964671020000083</v>
          </cell>
          <cell r="CH230">
            <v>140.22788316000003</v>
          </cell>
          <cell r="CI230">
            <v>9.2036793700000317</v>
          </cell>
          <cell r="CJ230">
            <v>107.56967402999996</v>
          </cell>
          <cell r="CK230">
            <v>4.4258804599999451</v>
          </cell>
          <cell r="CL230">
            <v>131.13819853000001</v>
          </cell>
          <cell r="CM230">
            <v>-9.089684630000022</v>
          </cell>
          <cell r="CN230">
            <v>114.44342732999996</v>
          </cell>
          <cell r="CO230">
            <v>6.8737533000000042</v>
          </cell>
          <cell r="CP230">
            <v>97.468862800000039</v>
          </cell>
          <cell r="CQ230">
            <v>-33.669335729999972</v>
          </cell>
          <cell r="CR230">
            <v>54.344920019999968</v>
          </cell>
          <cell r="CS230">
            <v>-60.098507309999995</v>
          </cell>
          <cell r="CT230">
            <v>10.491707480000008</v>
          </cell>
          <cell r="CU230">
            <v>-86.977155320000037</v>
          </cell>
          <cell r="CV230">
            <v>28.325226569999934</v>
          </cell>
          <cell r="CW230">
            <v>-26.019693450000034</v>
          </cell>
          <cell r="CX230">
            <v>-47.410707999999993</v>
          </cell>
          <cell r="CY230">
            <v>-57.902415480000002</v>
          </cell>
          <cell r="CZ230">
            <v>4.5510199600000814</v>
          </cell>
          <cell r="DA230">
            <v>-23.774206609999851</v>
          </cell>
          <cell r="DB230">
            <v>-50.346252129999975</v>
          </cell>
          <cell r="DC230">
            <v>-2.9355441299999825</v>
          </cell>
          <cell r="DD230">
            <v>279.09612998</v>
          </cell>
          <cell r="DE230">
            <v>274.54511001999992</v>
          </cell>
          <cell r="DF230">
            <v>-25.171300620000004</v>
          </cell>
          <cell r="DG230">
            <v>25.174951509999971</v>
          </cell>
        </row>
        <row r="231">
          <cell r="B231">
            <v>231</v>
          </cell>
          <cell r="C231" t="str">
            <v>Redução (aumento) nos estoques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14.265187070000025</v>
          </cell>
          <cell r="Q231">
            <v>14.265187070000025</v>
          </cell>
          <cell r="R231">
            <v>0</v>
          </cell>
          <cell r="S231">
            <v>0</v>
          </cell>
          <cell r="T231">
            <v>45.841196799999949</v>
          </cell>
          <cell r="U231">
            <v>31.576009729999925</v>
          </cell>
          <cell r="V231">
            <v>0</v>
          </cell>
          <cell r="W231">
            <v>0</v>
          </cell>
          <cell r="X231">
            <v>64.052334600000023</v>
          </cell>
          <cell r="Y231">
            <v>18.211137800000074</v>
          </cell>
          <cell r="Z231">
            <v>0</v>
          </cell>
          <cell r="AA231">
            <v>0</v>
          </cell>
          <cell r="AB231">
            <v>8.7108382600000311</v>
          </cell>
          <cell r="AC231">
            <v>-55.341496339999992</v>
          </cell>
          <cell r="AD231">
            <v>0</v>
          </cell>
          <cell r="AE231">
            <v>0</v>
          </cell>
          <cell r="AF231">
            <v>-48.073332129999983</v>
          </cell>
          <cell r="AG231">
            <v>-56.784170390000014</v>
          </cell>
          <cell r="AH231">
            <v>0</v>
          </cell>
          <cell r="AI231">
            <v>0</v>
          </cell>
          <cell r="AJ231">
            <v>-51.547013330000027</v>
          </cell>
          <cell r="AK231">
            <v>-3.4736812000000441</v>
          </cell>
          <cell r="AL231">
            <v>0</v>
          </cell>
          <cell r="AM231">
            <v>0</v>
          </cell>
          <cell r="AN231">
            <v>-38.586427750000041</v>
          </cell>
          <cell r="AO231">
            <v>12.960585579999986</v>
          </cell>
          <cell r="AP231">
            <v>0</v>
          </cell>
          <cell r="AQ231">
            <v>0</v>
          </cell>
          <cell r="AR231">
            <v>-30.457956600000045</v>
          </cell>
          <cell r="AS231">
            <v>8.1284711499999958</v>
          </cell>
          <cell r="AT231">
            <v>0</v>
          </cell>
          <cell r="AU231">
            <v>0</v>
          </cell>
          <cell r="AV231">
            <v>-32.864601390000018</v>
          </cell>
          <cell r="AW231">
            <v>-2.406644789999973</v>
          </cell>
          <cell r="AX231">
            <v>0</v>
          </cell>
          <cell r="AY231">
            <v>0</v>
          </cell>
          <cell r="AZ231">
            <v>-5.282670459999963</v>
          </cell>
          <cell r="BA231">
            <v>27.581930930000055</v>
          </cell>
          <cell r="BB231">
            <v>0</v>
          </cell>
          <cell r="BC231">
            <v>0</v>
          </cell>
          <cell r="BD231">
            <v>17.662226690000068</v>
          </cell>
          <cell r="BE231">
            <v>22.944897150000031</v>
          </cell>
          <cell r="BF231">
            <v>0</v>
          </cell>
          <cell r="BG231">
            <v>0</v>
          </cell>
          <cell r="BH231">
            <v>51.229647409999927</v>
          </cell>
          <cell r="BI231">
            <v>33.567420719999859</v>
          </cell>
          <cell r="BJ231">
            <v>-177.02504245</v>
          </cell>
          <cell r="BK231">
            <v>-177.02504245</v>
          </cell>
          <cell r="BL231">
            <v>12.382720980000101</v>
          </cell>
          <cell r="BM231">
            <v>12.382720980000101</v>
          </cell>
          <cell r="BN231">
            <v>5.0819662199999982</v>
          </cell>
          <cell r="BO231">
            <v>5.0819662199999982</v>
          </cell>
          <cell r="BP231">
            <v>45.201938750000068</v>
          </cell>
          <cell r="BQ231">
            <v>32.819217769999966</v>
          </cell>
          <cell r="BR231">
            <v>24.720252099999982</v>
          </cell>
          <cell r="BS231">
            <v>19.638285879999984</v>
          </cell>
          <cell r="BT231">
            <v>65.258052310000096</v>
          </cell>
          <cell r="BU231">
            <v>20.056113560000028</v>
          </cell>
          <cell r="BV231">
            <v>36.209360689999983</v>
          </cell>
          <cell r="BW231">
            <v>11.489108590000001</v>
          </cell>
          <cell r="BX231">
            <v>19.236542770000085</v>
          </cell>
          <cell r="BY231">
            <v>-46.021509540000011</v>
          </cell>
          <cell r="BZ231">
            <v>32.643700789999968</v>
          </cell>
          <cell r="CA231">
            <v>-3.5656599000000142</v>
          </cell>
          <cell r="CB231">
            <v>4.2430372600001078</v>
          </cell>
          <cell r="CC231">
            <v>-14.993505509999977</v>
          </cell>
          <cell r="CD231">
            <v>27.844037399999962</v>
          </cell>
          <cell r="CE231">
            <v>-4.7996633900000063</v>
          </cell>
          <cell r="CF231">
            <v>-3.255294849999899</v>
          </cell>
          <cell r="CG231">
            <v>-7.4983321100000069</v>
          </cell>
          <cell r="CH231">
            <v>12.47878861999996</v>
          </cell>
          <cell r="CI231">
            <v>-15.365248780000002</v>
          </cell>
          <cell r="CJ231">
            <v>-61.24305409999991</v>
          </cell>
          <cell r="CK231">
            <v>-57.987759250000011</v>
          </cell>
          <cell r="CL231">
            <v>-26.665449430000024</v>
          </cell>
          <cell r="CM231">
            <v>-39.144238049999984</v>
          </cell>
          <cell r="CN231">
            <v>-100.39232004999985</v>
          </cell>
          <cell r="CO231">
            <v>-39.149265949999943</v>
          </cell>
          <cell r="CP231">
            <v>-68.398512520000025</v>
          </cell>
          <cell r="CQ231">
            <v>-41.733063090000002</v>
          </cell>
          <cell r="CR231">
            <v>-117.59863097999994</v>
          </cell>
          <cell r="CS231">
            <v>-17.206310930000086</v>
          </cell>
          <cell r="CT231">
            <v>-90.071587749999992</v>
          </cell>
          <cell r="CU231">
            <v>-21.673075229999966</v>
          </cell>
          <cell r="CV231">
            <v>-77.746874929999933</v>
          </cell>
          <cell r="CW231">
            <v>39.851756050000006</v>
          </cell>
          <cell r="CX231">
            <v>-79.63264264999998</v>
          </cell>
          <cell r="CY231">
            <v>10.438945100000012</v>
          </cell>
          <cell r="CZ231">
            <v>-10.105805459999942</v>
          </cell>
          <cell r="DA231">
            <v>67.641069469999991</v>
          </cell>
          <cell r="DB231">
            <v>-48.543516469999986</v>
          </cell>
          <cell r="DC231">
            <v>31.089126179999994</v>
          </cell>
          <cell r="DD231">
            <v>185.82794037000008</v>
          </cell>
          <cell r="DE231">
            <v>195.93374583000002</v>
          </cell>
          <cell r="DF231">
            <v>-24.313827010000011</v>
          </cell>
          <cell r="DG231">
            <v>24.229689459999975</v>
          </cell>
        </row>
        <row r="232">
          <cell r="B232">
            <v>232</v>
          </cell>
          <cell r="C232" t="str">
            <v>Redução (aumento) nos impostos a recuperar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-0.16006988999999905</v>
          </cell>
          <cell r="Q232">
            <v>-0.16006988999999905</v>
          </cell>
          <cell r="R232">
            <v>0</v>
          </cell>
          <cell r="S232">
            <v>0</v>
          </cell>
          <cell r="T232">
            <v>-0.35472629999999938</v>
          </cell>
          <cell r="U232">
            <v>-0.19465641000000034</v>
          </cell>
          <cell r="V232">
            <v>0</v>
          </cell>
          <cell r="W232">
            <v>0</v>
          </cell>
          <cell r="X232">
            <v>-0.45041431000000287</v>
          </cell>
          <cell r="Y232">
            <v>-9.5688010000003487E-2</v>
          </cell>
          <cell r="Z232">
            <v>0</v>
          </cell>
          <cell r="AA232">
            <v>0</v>
          </cell>
          <cell r="AB232">
            <v>-0.50818551000000056</v>
          </cell>
          <cell r="AC232">
            <v>-5.7771199999997691E-2</v>
          </cell>
          <cell r="AD232">
            <v>0</v>
          </cell>
          <cell r="AE232">
            <v>0</v>
          </cell>
          <cell r="AF232">
            <v>-0.60464269000000215</v>
          </cell>
          <cell r="AG232">
            <v>-9.6457180000001586E-2</v>
          </cell>
          <cell r="AH232">
            <v>0</v>
          </cell>
          <cell r="AI232">
            <v>0</v>
          </cell>
          <cell r="AJ232">
            <v>-16.65401884000001</v>
          </cell>
          <cell r="AK232">
            <v>-16.049376150000008</v>
          </cell>
          <cell r="AL232">
            <v>0</v>
          </cell>
          <cell r="AM232">
            <v>0</v>
          </cell>
          <cell r="AN232">
            <v>-15.55473026999999</v>
          </cell>
          <cell r="AO232">
            <v>1.0992885700000201</v>
          </cell>
          <cell r="AP232">
            <v>0</v>
          </cell>
          <cell r="AQ232">
            <v>0</v>
          </cell>
          <cell r="AR232">
            <v>-16.139285460000007</v>
          </cell>
          <cell r="AS232">
            <v>-0.58455519000001743</v>
          </cell>
          <cell r="AT232">
            <v>0</v>
          </cell>
          <cell r="AU232">
            <v>0</v>
          </cell>
          <cell r="AV232">
            <v>-16.995342140000002</v>
          </cell>
          <cell r="AW232">
            <v>-0.85605667999999469</v>
          </cell>
          <cell r="AX232">
            <v>0</v>
          </cell>
          <cell r="AY232">
            <v>0</v>
          </cell>
          <cell r="AZ232">
            <v>-20.855481620000003</v>
          </cell>
          <cell r="BA232">
            <v>-3.8601394800000008</v>
          </cell>
          <cell r="BB232">
            <v>0</v>
          </cell>
          <cell r="BC232">
            <v>0</v>
          </cell>
          <cell r="BD232">
            <v>-25.675541010000007</v>
          </cell>
          <cell r="BE232">
            <v>-4.8200593900000044</v>
          </cell>
          <cell r="BF232">
            <v>0</v>
          </cell>
          <cell r="BG232">
            <v>0</v>
          </cell>
          <cell r="BH232">
            <v>-33.221110270000004</v>
          </cell>
          <cell r="BI232">
            <v>-7.5455692599999971</v>
          </cell>
          <cell r="BJ232">
            <v>-63.926267079999995</v>
          </cell>
          <cell r="BK232">
            <v>-63.926267079999995</v>
          </cell>
          <cell r="BL232">
            <v>-1.8641879000000046</v>
          </cell>
          <cell r="BM232">
            <v>-1.8641879000000046</v>
          </cell>
          <cell r="BN232">
            <v>0.14826897999999744</v>
          </cell>
          <cell r="BO232">
            <v>0.14826897999999744</v>
          </cell>
          <cell r="BP232">
            <v>2.0402642800000024</v>
          </cell>
          <cell r="BQ232">
            <v>3.9044521800000069</v>
          </cell>
          <cell r="BR232">
            <v>-1.1889750000001698E-2</v>
          </cell>
          <cell r="BS232">
            <v>-0.16015872999999914</v>
          </cell>
          <cell r="BT232">
            <v>1.738147089999984</v>
          </cell>
          <cell r="BU232">
            <v>-0.30211719000001835</v>
          </cell>
          <cell r="BV232">
            <v>-0.15456345999999854</v>
          </cell>
          <cell r="BW232">
            <v>-0.14267370999999684</v>
          </cell>
          <cell r="BX232">
            <v>1.0467563799999979</v>
          </cell>
          <cell r="BY232">
            <v>-0.69139070999998609</v>
          </cell>
          <cell r="BZ232">
            <v>-0.7324714999999955</v>
          </cell>
          <cell r="CA232">
            <v>-0.57790803999999696</v>
          </cell>
          <cell r="CB232">
            <v>-7.381252829999994</v>
          </cell>
          <cell r="CC232">
            <v>-8.4280092099999919</v>
          </cell>
          <cell r="CD232">
            <v>-0.96748666999999244</v>
          </cell>
          <cell r="CE232">
            <v>-0.23501516999999694</v>
          </cell>
          <cell r="CF232">
            <v>-6.2662569799999943</v>
          </cell>
          <cell r="CG232">
            <v>1.1149958499999997</v>
          </cell>
          <cell r="CH232">
            <v>-1.1133794499999894</v>
          </cell>
          <cell r="CI232">
            <v>-0.14589277999999695</v>
          </cell>
          <cell r="CJ232">
            <v>-7.6595414400000124</v>
          </cell>
          <cell r="CK232">
            <v>-1.393284460000018</v>
          </cell>
          <cell r="CL232">
            <v>-1.6753282799999893</v>
          </cell>
          <cell r="CM232">
            <v>-0.56194882999999995</v>
          </cell>
          <cell r="CN232">
            <v>5.9723460000000728E-2</v>
          </cell>
          <cell r="CO232">
            <v>7.7192649000000131</v>
          </cell>
          <cell r="CP232">
            <v>-2.3924963499999889</v>
          </cell>
          <cell r="CQ232">
            <v>-0.7171680699999996</v>
          </cell>
          <cell r="CR232">
            <v>-0.59411547000000553</v>
          </cell>
          <cell r="CS232">
            <v>-0.65383893000000626</v>
          </cell>
          <cell r="CT232">
            <v>-2.7772171599999864</v>
          </cell>
          <cell r="CU232">
            <v>-0.38472080999999747</v>
          </cell>
          <cell r="CV232">
            <v>0.64352263000000676</v>
          </cell>
          <cell r="CW232">
            <v>1.2376381000000123</v>
          </cell>
          <cell r="CX232">
            <v>-3.1450412499999927</v>
          </cell>
          <cell r="CY232">
            <v>-0.36782409000000627</v>
          </cell>
          <cell r="CZ232">
            <v>-3.5848068899999959</v>
          </cell>
          <cell r="DA232">
            <v>-4.2283295200000026</v>
          </cell>
          <cell r="DB232">
            <v>-3.4340294999999954</v>
          </cell>
          <cell r="DC232">
            <v>-0.28898825000000272</v>
          </cell>
          <cell r="DD232">
            <v>63.737935899999997</v>
          </cell>
          <cell r="DE232">
            <v>67.322742789999992</v>
          </cell>
          <cell r="DF232">
            <v>2.3641746500000012</v>
          </cell>
          <cell r="DG232">
            <v>5.7982041499999966</v>
          </cell>
        </row>
        <row r="233">
          <cell r="B233">
            <v>233</v>
          </cell>
          <cell r="C233" t="str">
            <v>Redução (aumento) nos depósitos judiciais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-1.1694250400000001</v>
          </cell>
          <cell r="Q233">
            <v>-1.1694250400000001</v>
          </cell>
          <cell r="R233">
            <v>0</v>
          </cell>
          <cell r="S233">
            <v>0</v>
          </cell>
          <cell r="T233">
            <v>-1.1699750400000006</v>
          </cell>
          <cell r="U233">
            <v>-5.5000000000049454E-4</v>
          </cell>
          <cell r="V233">
            <v>0</v>
          </cell>
          <cell r="W233">
            <v>0</v>
          </cell>
          <cell r="X233">
            <v>-1.1699750400000006</v>
          </cell>
          <cell r="Y233">
            <v>0</v>
          </cell>
          <cell r="Z233">
            <v>0</v>
          </cell>
          <cell r="AA233">
            <v>0</v>
          </cell>
          <cell r="AB233">
            <v>-1.1699750400000006</v>
          </cell>
          <cell r="AC233">
            <v>0</v>
          </cell>
          <cell r="AD233">
            <v>0</v>
          </cell>
          <cell r="AE233">
            <v>0</v>
          </cell>
          <cell r="AF233">
            <v>-2.9619324500000008</v>
          </cell>
          <cell r="AG233">
            <v>-1.7919574100000002</v>
          </cell>
          <cell r="AH233">
            <v>0</v>
          </cell>
          <cell r="AI233">
            <v>0</v>
          </cell>
          <cell r="AJ233">
            <v>-2.9569084900000018</v>
          </cell>
          <cell r="AK233">
            <v>5.0239599999990503E-3</v>
          </cell>
          <cell r="AL233">
            <v>0</v>
          </cell>
          <cell r="AM233">
            <v>0</v>
          </cell>
          <cell r="AN233">
            <v>-2.957224560000002</v>
          </cell>
          <cell r="AO233">
            <v>-3.1607000000022367E-4</v>
          </cell>
          <cell r="AP233">
            <v>0</v>
          </cell>
          <cell r="AQ233">
            <v>0</v>
          </cell>
          <cell r="AR233">
            <v>-5.6391533200000019</v>
          </cell>
          <cell r="AS233">
            <v>-2.6819287599999999</v>
          </cell>
          <cell r="AT233">
            <v>0</v>
          </cell>
          <cell r="AU233">
            <v>0</v>
          </cell>
          <cell r="AV233">
            <v>-5.6451533200000021</v>
          </cell>
          <cell r="AW233">
            <v>-6.0000000000002274E-3</v>
          </cell>
          <cell r="AX233">
            <v>0</v>
          </cell>
          <cell r="AY233">
            <v>0</v>
          </cell>
          <cell r="AZ233">
            <v>-5.5966110900000015</v>
          </cell>
          <cell r="BA233">
            <v>4.8542230000000686E-2</v>
          </cell>
          <cell r="BB233">
            <v>0</v>
          </cell>
          <cell r="BC233">
            <v>0</v>
          </cell>
          <cell r="BD233">
            <v>-5.5966110900000015</v>
          </cell>
          <cell r="BE233">
            <v>0</v>
          </cell>
          <cell r="BF233">
            <v>0</v>
          </cell>
          <cell r="BG233">
            <v>0</v>
          </cell>
          <cell r="BH233">
            <v>-5.8327499100000004</v>
          </cell>
          <cell r="BI233">
            <v>-0.23613881999999897</v>
          </cell>
          <cell r="BJ233">
            <v>-14.189690990000001</v>
          </cell>
          <cell r="BK233">
            <v>-14.189690990000001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-0.59547739999999827</v>
          </cell>
          <cell r="BY233">
            <v>-0.59547739999999827</v>
          </cell>
          <cell r="BZ233">
            <v>0</v>
          </cell>
          <cell r="CA233">
            <v>0</v>
          </cell>
          <cell r="CB233">
            <v>-0.6347156399999978</v>
          </cell>
          <cell r="CC233">
            <v>-3.9238239999999536E-2</v>
          </cell>
          <cell r="CD233">
            <v>0</v>
          </cell>
          <cell r="CE233">
            <v>0</v>
          </cell>
          <cell r="CF233">
            <v>-0.64887051999999912</v>
          </cell>
          <cell r="CG233">
            <v>-1.4154880000001313E-2</v>
          </cell>
          <cell r="CH233">
            <v>0</v>
          </cell>
          <cell r="CI233">
            <v>0</v>
          </cell>
          <cell r="CJ233">
            <v>-0.65440368999999876</v>
          </cell>
          <cell r="CK233">
            <v>-5.5331699999996431E-3</v>
          </cell>
          <cell r="CL233">
            <v>0</v>
          </cell>
          <cell r="CM233">
            <v>0</v>
          </cell>
          <cell r="CN233">
            <v>-0.7007102699999983</v>
          </cell>
          <cell r="CO233">
            <v>-4.6306579999999542E-2</v>
          </cell>
          <cell r="CP233">
            <v>0</v>
          </cell>
          <cell r="CQ233">
            <v>0</v>
          </cell>
          <cell r="CR233">
            <v>-0.72103214000000015</v>
          </cell>
          <cell r="CS233">
            <v>-2.0321870000001852E-2</v>
          </cell>
          <cell r="CT233">
            <v>0</v>
          </cell>
          <cell r="CU233">
            <v>0</v>
          </cell>
          <cell r="CV233">
            <v>-0.73898499000000051</v>
          </cell>
          <cell r="CW233">
            <v>-1.7952850000000353E-2</v>
          </cell>
          <cell r="CX233">
            <v>0</v>
          </cell>
          <cell r="CY233">
            <v>0</v>
          </cell>
          <cell r="CZ233">
            <v>4.1477334100000007</v>
          </cell>
          <cell r="DA233">
            <v>4.8867184000000012</v>
          </cell>
          <cell r="DB233">
            <v>0</v>
          </cell>
          <cell r="DC233">
            <v>0</v>
          </cell>
          <cell r="DD233">
            <v>14.189690990000001</v>
          </cell>
          <cell r="DE233">
            <v>10.04195758</v>
          </cell>
          <cell r="DF233">
            <v>0</v>
          </cell>
          <cell r="DG233">
            <v>0</v>
          </cell>
        </row>
        <row r="234">
          <cell r="B234">
            <v>234</v>
          </cell>
          <cell r="C234" t="str">
            <v>Redução (aumento) em partes relacionadas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0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</row>
        <row r="235">
          <cell r="B235">
            <v>235</v>
          </cell>
          <cell r="C235" t="str">
            <v>Redução (aumento) em outros créditos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0.2769345999999997</v>
          </cell>
          <cell r="Q235">
            <v>0.2769345999999997</v>
          </cell>
          <cell r="R235">
            <v>0</v>
          </cell>
          <cell r="S235">
            <v>0</v>
          </cell>
          <cell r="T235">
            <v>1.2926641299999986</v>
          </cell>
          <cell r="U235">
            <v>1.0157295299999989</v>
          </cell>
          <cell r="V235">
            <v>0</v>
          </cell>
          <cell r="W235">
            <v>0</v>
          </cell>
          <cell r="X235">
            <v>2.5194111100000001</v>
          </cell>
          <cell r="Y235">
            <v>1.2267469800000015</v>
          </cell>
          <cell r="Z235">
            <v>0</v>
          </cell>
          <cell r="AA235">
            <v>0</v>
          </cell>
          <cell r="AB235">
            <v>3.3100903699999975</v>
          </cell>
          <cell r="AC235">
            <v>0.79067925999999744</v>
          </cell>
          <cell r="AD235">
            <v>0</v>
          </cell>
          <cell r="AE235">
            <v>0</v>
          </cell>
          <cell r="AF235">
            <v>3.4455463500000008</v>
          </cell>
          <cell r="AG235">
            <v>0.13545598000000325</v>
          </cell>
          <cell r="AH235">
            <v>0</v>
          </cell>
          <cell r="AI235">
            <v>0</v>
          </cell>
          <cell r="AJ235">
            <v>2.6255686099999984</v>
          </cell>
          <cell r="AK235">
            <v>-0.81997774000000234</v>
          </cell>
          <cell r="AL235">
            <v>0</v>
          </cell>
          <cell r="AM235">
            <v>0</v>
          </cell>
          <cell r="AN235">
            <v>2.0126173099999995</v>
          </cell>
          <cell r="AO235">
            <v>-0.61295129999999887</v>
          </cell>
          <cell r="AP235">
            <v>0</v>
          </cell>
          <cell r="AQ235">
            <v>0</v>
          </cell>
          <cell r="AR235">
            <v>-1.6267517299999996</v>
          </cell>
          <cell r="AS235">
            <v>-3.6393690399999992</v>
          </cell>
          <cell r="AT235">
            <v>0</v>
          </cell>
          <cell r="AU235">
            <v>0</v>
          </cell>
          <cell r="AV235">
            <v>-2.5244651099999986</v>
          </cell>
          <cell r="AW235">
            <v>-0.89771337999999901</v>
          </cell>
          <cell r="AX235">
            <v>0</v>
          </cell>
          <cell r="AY235">
            <v>0</v>
          </cell>
          <cell r="AZ235">
            <v>-8.9967822099999992</v>
          </cell>
          <cell r="BA235">
            <v>-6.4723171000000006</v>
          </cell>
          <cell r="BB235">
            <v>0</v>
          </cell>
          <cell r="BC235">
            <v>0</v>
          </cell>
          <cell r="BD235">
            <v>-9.2222987399999994</v>
          </cell>
          <cell r="BE235">
            <v>-0.22551653000000016</v>
          </cell>
          <cell r="BF235">
            <v>0</v>
          </cell>
          <cell r="BG235">
            <v>0</v>
          </cell>
          <cell r="BH235">
            <v>-15.395058379999993</v>
          </cell>
          <cell r="BI235">
            <v>-6.1727596399999936</v>
          </cell>
          <cell r="BJ235">
            <v>-59.962613260000012</v>
          </cell>
          <cell r="BK235">
            <v>-59.962613260000012</v>
          </cell>
          <cell r="BL235">
            <v>-0.11255936999998881</v>
          </cell>
          <cell r="BM235">
            <v>-0.11255936999998881</v>
          </cell>
          <cell r="BN235">
            <v>2.0089152900000053</v>
          </cell>
          <cell r="BO235">
            <v>2.0089152900000053</v>
          </cell>
          <cell r="BP235">
            <v>-0.26996088999999868</v>
          </cell>
          <cell r="BQ235">
            <v>-0.15740152000000987</v>
          </cell>
          <cell r="BR235">
            <v>1.7480856500000086</v>
          </cell>
          <cell r="BS235">
            <v>-0.26082963999999675</v>
          </cell>
          <cell r="BT235">
            <v>-0.36600644999998905</v>
          </cell>
          <cell r="BU235">
            <v>-9.6045559999990371E-2</v>
          </cell>
          <cell r="BV235">
            <v>0.48310222999999408</v>
          </cell>
          <cell r="BW235">
            <v>-1.2649834200000145</v>
          </cell>
          <cell r="BX235">
            <v>-0.48843476999999269</v>
          </cell>
          <cell r="BY235">
            <v>-0.12242832000000364</v>
          </cell>
          <cell r="BZ235">
            <v>5.6873329199999922</v>
          </cell>
          <cell r="CA235">
            <v>5.2042306899999984</v>
          </cell>
          <cell r="CB235">
            <v>0.55568154000000547</v>
          </cell>
          <cell r="CC235">
            <v>1.0441163099999982</v>
          </cell>
          <cell r="CD235">
            <v>7.5727540500000039</v>
          </cell>
          <cell r="CE235">
            <v>1.8854211300000117</v>
          </cell>
          <cell r="CF235">
            <v>0.23901510000000714</v>
          </cell>
          <cell r="CG235">
            <v>-0.31666643999999833</v>
          </cell>
          <cell r="CH235">
            <v>7.7883851399999919</v>
          </cell>
          <cell r="CI235">
            <v>0.21563108999998803</v>
          </cell>
          <cell r="CJ235">
            <v>0.78836487000000766</v>
          </cell>
          <cell r="CK235">
            <v>0.54934977000000051</v>
          </cell>
          <cell r="CL235">
            <v>5.8420985899999955</v>
          </cell>
          <cell r="CM235">
            <v>-1.9462865499999964</v>
          </cell>
          <cell r="CN235">
            <v>0.4281163200000031</v>
          </cell>
          <cell r="CO235">
            <v>-0.36024855000000455</v>
          </cell>
          <cell r="CP235">
            <v>4.7786610099999969</v>
          </cell>
          <cell r="CQ235">
            <v>-1.0634375799999987</v>
          </cell>
          <cell r="CR235">
            <v>0.355156660000012</v>
          </cell>
          <cell r="CS235">
            <v>-7.29596599999911E-2</v>
          </cell>
          <cell r="CT235">
            <v>5.2269012099999976</v>
          </cell>
          <cell r="CU235">
            <v>0.44824020000000075</v>
          </cell>
          <cell r="CV235">
            <v>-0.24139173999999142</v>
          </cell>
          <cell r="CW235">
            <v>-0.59654840000000342</v>
          </cell>
          <cell r="CX235">
            <v>5.1462209200000011</v>
          </cell>
          <cell r="CY235">
            <v>-8.0680289999996546E-2</v>
          </cell>
          <cell r="CZ235">
            <v>-0.49801993999999283</v>
          </cell>
          <cell r="DA235">
            <v>-0.25662820000000142</v>
          </cell>
          <cell r="DB235">
            <v>3.7995930200000032</v>
          </cell>
          <cell r="DC235">
            <v>-1.3466278999999979</v>
          </cell>
          <cell r="DD235">
            <v>50.062673410000002</v>
          </cell>
          <cell r="DE235">
            <v>50.560693349999994</v>
          </cell>
          <cell r="DF235">
            <v>6.3282855299999934</v>
          </cell>
          <cell r="DG235">
            <v>2.5286925099999902</v>
          </cell>
        </row>
        <row r="236">
          <cell r="B236">
            <v>236</v>
          </cell>
          <cell r="C236" t="str">
            <v>Aplicações de caixa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38.671900620000144</v>
          </cell>
          <cell r="Q236">
            <v>38.671900620000144</v>
          </cell>
          <cell r="R236">
            <v>0</v>
          </cell>
          <cell r="S236">
            <v>0</v>
          </cell>
          <cell r="T236">
            <v>61.546316949999856</v>
          </cell>
          <cell r="U236">
            <v>22.874416329999711</v>
          </cell>
          <cell r="V236">
            <v>0</v>
          </cell>
          <cell r="W236">
            <v>0</v>
          </cell>
          <cell r="X236">
            <v>112.76424721000001</v>
          </cell>
          <cell r="Y236">
            <v>51.217930260000152</v>
          </cell>
          <cell r="Z236">
            <v>0</v>
          </cell>
          <cell r="AA236">
            <v>0</v>
          </cell>
          <cell r="AB236">
            <v>93.178631960000004</v>
          </cell>
          <cell r="AC236">
            <v>-19.585615250000004</v>
          </cell>
          <cell r="AD236">
            <v>0</v>
          </cell>
          <cell r="AE236">
            <v>0</v>
          </cell>
          <cell r="AF236">
            <v>91.238229130000022</v>
          </cell>
          <cell r="AG236">
            <v>-1.9404028299999823</v>
          </cell>
          <cell r="AH236">
            <v>0</v>
          </cell>
          <cell r="AI236">
            <v>0</v>
          </cell>
          <cell r="AJ236">
            <v>97.351926919999997</v>
          </cell>
          <cell r="AK236">
            <v>6.1136977899999749</v>
          </cell>
          <cell r="AL236">
            <v>0</v>
          </cell>
          <cell r="AM236">
            <v>0</v>
          </cell>
          <cell r="AN236">
            <v>107.82453400999997</v>
          </cell>
          <cell r="AO236">
            <v>10.472607089999968</v>
          </cell>
          <cell r="AP236">
            <v>0</v>
          </cell>
          <cell r="AQ236">
            <v>0</v>
          </cell>
          <cell r="AR236">
            <v>100.97951443999989</v>
          </cell>
          <cell r="AS236">
            <v>-6.8450195700000762</v>
          </cell>
          <cell r="AT236">
            <v>0</v>
          </cell>
          <cell r="AU236">
            <v>0</v>
          </cell>
          <cell r="AV236">
            <v>29.228927279999823</v>
          </cell>
          <cell r="AW236">
            <v>-71.750587160000066</v>
          </cell>
          <cell r="AX236">
            <v>0</v>
          </cell>
          <cell r="AY236">
            <v>0</v>
          </cell>
          <cell r="AZ236">
            <v>7.8487379800000454</v>
          </cell>
          <cell r="BA236">
            <v>-21.380189299999778</v>
          </cell>
          <cell r="BB236">
            <v>0</v>
          </cell>
          <cell r="BC236">
            <v>0</v>
          </cell>
          <cell r="BD236">
            <v>27.756031510000135</v>
          </cell>
          <cell r="BE236">
            <v>19.907293530000089</v>
          </cell>
          <cell r="BF236">
            <v>0</v>
          </cell>
          <cell r="BG236">
            <v>0</v>
          </cell>
          <cell r="BH236">
            <v>96.953899089999922</v>
          </cell>
          <cell r="BI236">
            <v>69.19786757999978</v>
          </cell>
          <cell r="BJ236">
            <v>-594.19974376000005</v>
          </cell>
          <cell r="BK236">
            <v>-594.19974376000005</v>
          </cell>
          <cell r="BL236">
            <v>52.566292310000101</v>
          </cell>
          <cell r="BM236">
            <v>52.566292310000101</v>
          </cell>
          <cell r="BN236">
            <v>43.876961390000041</v>
          </cell>
          <cell r="BO236">
            <v>43.876961390000041</v>
          </cell>
          <cell r="BP236">
            <v>89.514879180000122</v>
          </cell>
          <cell r="BQ236">
            <v>36.948586870000028</v>
          </cell>
          <cell r="BR236">
            <v>59.993279670000021</v>
          </cell>
          <cell r="BS236">
            <v>16.11631827999998</v>
          </cell>
          <cell r="BT236">
            <v>112.50096959999999</v>
          </cell>
          <cell r="BU236">
            <v>22.986090419999872</v>
          </cell>
          <cell r="BV236">
            <v>74.854356040000042</v>
          </cell>
          <cell r="BW236">
            <v>14.861076370000013</v>
          </cell>
          <cell r="BX236">
            <v>83.752701640000055</v>
          </cell>
          <cell r="BY236">
            <v>-28.74826795999995</v>
          </cell>
          <cell r="BZ236">
            <v>137.21708546999994</v>
          </cell>
          <cell r="CA236">
            <v>62.362729429999916</v>
          </cell>
          <cell r="CB236">
            <v>82.961872880000058</v>
          </cell>
          <cell r="CC236">
            <v>-0.79082875999999458</v>
          </cell>
          <cell r="CD236">
            <v>165.47350856999998</v>
          </cell>
          <cell r="CE236">
            <v>28.256423100000021</v>
          </cell>
          <cell r="CF236">
            <v>93.212386320000121</v>
          </cell>
          <cell r="CG236">
            <v>10.250513440000075</v>
          </cell>
          <cell r="CH236">
            <v>159.38167747</v>
          </cell>
          <cell r="CI236">
            <v>-6.091831099999979</v>
          </cell>
          <cell r="CJ236">
            <v>38.801039670000051</v>
          </cell>
          <cell r="CK236">
            <v>-54.411346650000084</v>
          </cell>
          <cell r="CL236">
            <v>108.63951940999999</v>
          </cell>
          <cell r="CM236">
            <v>-50.742158060000001</v>
          </cell>
          <cell r="CN236">
            <v>13.838236790000115</v>
          </cell>
          <cell r="CO236">
            <v>-24.962802879999931</v>
          </cell>
          <cell r="CP236">
            <v>31.456514940000023</v>
          </cell>
          <cell r="CQ236">
            <v>-77.183004469999972</v>
          </cell>
          <cell r="CR236">
            <v>-64.213701909999969</v>
          </cell>
          <cell r="CS236">
            <v>-78.051938700000093</v>
          </cell>
          <cell r="CT236">
            <v>-77.130196219999988</v>
          </cell>
          <cell r="CU236">
            <v>-108.58671116000001</v>
          </cell>
          <cell r="CV236">
            <v>-49.758502459999981</v>
          </cell>
          <cell r="CW236">
            <v>14.455199449999981</v>
          </cell>
          <cell r="CX236">
            <v>-125.04217097999997</v>
          </cell>
          <cell r="CY236">
            <v>-47.911974759999993</v>
          </cell>
          <cell r="CZ236">
            <v>-5.4898789199998488</v>
          </cell>
          <cell r="DA236">
            <v>44.268623540000135</v>
          </cell>
          <cell r="DB236">
            <v>-98.524205079999959</v>
          </cell>
          <cell r="DC236">
            <v>26.517965900000011</v>
          </cell>
          <cell r="DD236">
            <v>592.91437065000014</v>
          </cell>
          <cell r="DE236">
            <v>598.40424956999993</v>
          </cell>
          <cell r="DF236">
            <v>-40.792667450000017</v>
          </cell>
          <cell r="DG236">
            <v>57.731537629999934</v>
          </cell>
        </row>
        <row r="237">
          <cell r="B237">
            <v>237</v>
          </cell>
        </row>
        <row r="238">
          <cell r="B238">
            <v>238</v>
          </cell>
          <cell r="C238" t="str">
            <v>Caixa gerado pelas atividades operacionais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3.4197216000001944</v>
          </cell>
          <cell r="Q238">
            <v>3.4197216000001944</v>
          </cell>
          <cell r="R238">
            <v>0</v>
          </cell>
          <cell r="S238">
            <v>0</v>
          </cell>
          <cell r="T238">
            <v>0.75337575999998307</v>
          </cell>
          <cell r="U238">
            <v>-2.6663458400002149</v>
          </cell>
          <cell r="V238">
            <v>0</v>
          </cell>
          <cell r="W238">
            <v>0</v>
          </cell>
          <cell r="X238">
            <v>11.792037610000037</v>
          </cell>
          <cell r="Y238">
            <v>11.038661850000061</v>
          </cell>
          <cell r="Z238">
            <v>0</v>
          </cell>
          <cell r="AA238">
            <v>0</v>
          </cell>
          <cell r="AB238">
            <v>-86.114275010000128</v>
          </cell>
          <cell r="AC238">
            <v>-97.906312620000165</v>
          </cell>
          <cell r="AD238">
            <v>0</v>
          </cell>
          <cell r="AE238">
            <v>0</v>
          </cell>
          <cell r="AF238">
            <v>-91.254357080000077</v>
          </cell>
          <cell r="AG238">
            <v>-5.1400820699999414</v>
          </cell>
          <cell r="AH238">
            <v>0</v>
          </cell>
          <cell r="AI238">
            <v>0</v>
          </cell>
          <cell r="AJ238">
            <v>-101.80972749000016</v>
          </cell>
          <cell r="AK238">
            <v>-10.555370410000091</v>
          </cell>
          <cell r="AL238">
            <v>0</v>
          </cell>
          <cell r="AM238">
            <v>0</v>
          </cell>
          <cell r="AN238">
            <v>-82.575112400000151</v>
          </cell>
          <cell r="AO238">
            <v>19.234615090000016</v>
          </cell>
          <cell r="AP238">
            <v>0</v>
          </cell>
          <cell r="AQ238">
            <v>0</v>
          </cell>
          <cell r="AR238">
            <v>-47.296433310000026</v>
          </cell>
          <cell r="AS238">
            <v>35.278679090000111</v>
          </cell>
          <cell r="AT238">
            <v>0</v>
          </cell>
          <cell r="AU238">
            <v>0</v>
          </cell>
          <cell r="AV238">
            <v>-29.284229230000022</v>
          </cell>
          <cell r="AW238">
            <v>18.012204080000004</v>
          </cell>
          <cell r="AX238">
            <v>0</v>
          </cell>
          <cell r="AY238">
            <v>0</v>
          </cell>
          <cell r="AZ238">
            <v>-18.655298630000104</v>
          </cell>
          <cell r="BA238">
            <v>10.628930599999926</v>
          </cell>
          <cell r="BB238">
            <v>0</v>
          </cell>
          <cell r="BC238">
            <v>0</v>
          </cell>
          <cell r="BD238">
            <v>-36.457885599999592</v>
          </cell>
          <cell r="BE238">
            <v>-17.802586969999489</v>
          </cell>
          <cell r="BF238">
            <v>0</v>
          </cell>
          <cell r="BG238">
            <v>0</v>
          </cell>
          <cell r="BH238">
            <v>-38.253983259999714</v>
          </cell>
          <cell r="BI238">
            <v>-1.7960976600001288</v>
          </cell>
          <cell r="BJ238">
            <v>-138.28048053000009</v>
          </cell>
          <cell r="BK238">
            <v>-138.28048053000009</v>
          </cell>
          <cell r="BL238">
            <v>15.749737560000099</v>
          </cell>
          <cell r="BM238">
            <v>15.749737560000099</v>
          </cell>
          <cell r="BN238">
            <v>14.419057120000026</v>
          </cell>
          <cell r="BO238">
            <v>14.419057120000026</v>
          </cell>
          <cell r="BP238">
            <v>10.320116380000186</v>
          </cell>
          <cell r="BQ238">
            <v>-5.4296211799998915</v>
          </cell>
          <cell r="BR238">
            <v>3.3633720399999874</v>
          </cell>
          <cell r="BS238">
            <v>-11.055685080000035</v>
          </cell>
          <cell r="BT238">
            <v>-23.929764690000042</v>
          </cell>
          <cell r="BU238">
            <v>-34.249881070000242</v>
          </cell>
          <cell r="BV238">
            <v>-3.8387442199999668</v>
          </cell>
          <cell r="BW238">
            <v>-7.2021162599999506</v>
          </cell>
          <cell r="BX238">
            <v>-40.565648139999865</v>
          </cell>
          <cell r="BY238">
            <v>-16.635883449999838</v>
          </cell>
          <cell r="BZ238">
            <v>-11.56821381000006</v>
          </cell>
          <cell r="CA238">
            <v>-7.7294695900000931</v>
          </cell>
          <cell r="CB238">
            <v>-69.5029443399999</v>
          </cell>
          <cell r="CC238">
            <v>-28.937296200000045</v>
          </cell>
          <cell r="CD238">
            <v>-18.15397981000001</v>
          </cell>
          <cell r="CE238">
            <v>-6.5857659999999854</v>
          </cell>
          <cell r="CF238">
            <v>-72.619737319999786</v>
          </cell>
          <cell r="CG238">
            <v>-3.116792979999861</v>
          </cell>
          <cell r="CH238">
            <v>-44.430141049999975</v>
          </cell>
          <cell r="CI238">
            <v>-26.276161239999951</v>
          </cell>
          <cell r="CJ238">
            <v>-76.904880459999816</v>
          </cell>
          <cell r="CK238">
            <v>-4.2851431400000948</v>
          </cell>
          <cell r="CL238">
            <v>-76.852341120000034</v>
          </cell>
          <cell r="CM238">
            <v>-32.422200070000031</v>
          </cell>
          <cell r="CN238">
            <v>-51.907655469999717</v>
          </cell>
          <cell r="CO238">
            <v>24.997224990000124</v>
          </cell>
          <cell r="CP238">
            <v>-110.35508455999992</v>
          </cell>
          <cell r="CQ238">
            <v>-33.502743439999975</v>
          </cell>
          <cell r="CR238">
            <v>-41.525335699999999</v>
          </cell>
          <cell r="CS238">
            <v>10.382319769999711</v>
          </cell>
          <cell r="CT238">
            <v>-124.96507061000005</v>
          </cell>
          <cell r="CU238">
            <v>-14.609986050000089</v>
          </cell>
          <cell r="CV238">
            <v>9.8612291399998995</v>
          </cell>
          <cell r="CW238">
            <v>51.386564839999892</v>
          </cell>
          <cell r="CX238">
            <v>-104.15912936000004</v>
          </cell>
          <cell r="CY238">
            <v>20.805941250000004</v>
          </cell>
          <cell r="CZ238">
            <v>53.511772260000065</v>
          </cell>
          <cell r="DA238">
            <v>43.650543120000165</v>
          </cell>
          <cell r="DB238">
            <v>-42.745489680000063</v>
          </cell>
          <cell r="DC238">
            <v>61.413639679999974</v>
          </cell>
          <cell r="DD238">
            <v>137.20003404000016</v>
          </cell>
          <cell r="DE238">
            <v>83.688261780000062</v>
          </cell>
          <cell r="DF238">
            <v>-28.366256360000122</v>
          </cell>
          <cell r="DG238">
            <v>14.379233319999919</v>
          </cell>
        </row>
        <row r="239">
          <cell r="B239">
            <v>239</v>
          </cell>
        </row>
        <row r="240">
          <cell r="B240">
            <v>240</v>
          </cell>
          <cell r="C240" t="str">
            <v>Atividade de investimento</v>
          </cell>
        </row>
        <row r="241">
          <cell r="B241">
            <v>241</v>
          </cell>
          <cell r="C241" t="str">
            <v>Redução (aumento) em ativos imobilizados / diferido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-2.572118990000007</v>
          </cell>
          <cell r="Q241">
            <v>-2.572118990000007</v>
          </cell>
          <cell r="R241">
            <v>0</v>
          </cell>
          <cell r="S241">
            <v>0</v>
          </cell>
          <cell r="T241">
            <v>-4.2910587699999843</v>
          </cell>
          <cell r="U241">
            <v>-1.7189397799999773</v>
          </cell>
          <cell r="V241">
            <v>0</v>
          </cell>
          <cell r="W241">
            <v>0</v>
          </cell>
          <cell r="X241">
            <v>-7.5397511200000071</v>
          </cell>
          <cell r="Y241">
            <v>-3.2486923500000229</v>
          </cell>
          <cell r="Z241">
            <v>0</v>
          </cell>
          <cell r="AA241">
            <v>0</v>
          </cell>
          <cell r="AB241">
            <v>-10.447740620000003</v>
          </cell>
          <cell r="AC241">
            <v>-2.9079894999999958</v>
          </cell>
          <cell r="AD241">
            <v>0</v>
          </cell>
          <cell r="AE241">
            <v>0</v>
          </cell>
          <cell r="AF241">
            <v>-12.704952959999993</v>
          </cell>
          <cell r="AG241">
            <v>-2.2572123399999899</v>
          </cell>
          <cell r="AH241">
            <v>0</v>
          </cell>
          <cell r="AI241">
            <v>0</v>
          </cell>
          <cell r="AJ241">
            <v>-15.859530369999989</v>
          </cell>
          <cell r="AK241">
            <v>-3.1545774099999964</v>
          </cell>
          <cell r="AL241">
            <v>0</v>
          </cell>
          <cell r="AM241">
            <v>0</v>
          </cell>
          <cell r="AN241">
            <v>-17.815418929999989</v>
          </cell>
          <cell r="AO241">
            <v>-1.95588856</v>
          </cell>
          <cell r="AP241">
            <v>0</v>
          </cell>
          <cell r="AQ241">
            <v>0</v>
          </cell>
          <cell r="AR241">
            <v>-20.311996850000014</v>
          </cell>
          <cell r="AS241">
            <v>-2.4965779200000249</v>
          </cell>
          <cell r="AT241">
            <v>0</v>
          </cell>
          <cell r="AU241">
            <v>0</v>
          </cell>
          <cell r="AV241">
            <v>-22.66220460000001</v>
          </cell>
          <cell r="AW241">
            <v>-2.3502077499999956</v>
          </cell>
          <cell r="AX241">
            <v>0</v>
          </cell>
          <cell r="AY241">
            <v>0</v>
          </cell>
          <cell r="AZ241">
            <v>-24.543367679999989</v>
          </cell>
          <cell r="BA241">
            <v>-1.881163079999979</v>
          </cell>
          <cell r="BB241">
            <v>0</v>
          </cell>
          <cell r="BC241">
            <v>0</v>
          </cell>
          <cell r="BD241">
            <v>-25.760225009999992</v>
          </cell>
          <cell r="BE241">
            <v>-1.2168573300000034</v>
          </cell>
          <cell r="BF241">
            <v>0</v>
          </cell>
          <cell r="BG241">
            <v>0</v>
          </cell>
          <cell r="BH241">
            <v>-36.849786270000017</v>
          </cell>
          <cell r="BI241">
            <v>-11.089561260000025</v>
          </cell>
          <cell r="BJ241">
            <v>-79.506043980000001</v>
          </cell>
          <cell r="BK241">
            <v>-79.506043980000001</v>
          </cell>
          <cell r="BL241">
            <v>-0.79599400999997316</v>
          </cell>
          <cell r="BM241">
            <v>-0.79599400999997316</v>
          </cell>
          <cell r="BN241">
            <v>-9.9999999999969003E-3</v>
          </cell>
          <cell r="BO241">
            <v>-9.9999999999969003E-3</v>
          </cell>
          <cell r="BP241">
            <v>-0.93638575999999074</v>
          </cell>
          <cell r="BQ241">
            <v>-0.14039175000001758</v>
          </cell>
          <cell r="BR241">
            <v>-1.0000000000003229E-2</v>
          </cell>
          <cell r="BS241">
            <v>-6.3282712403633923E-15</v>
          </cell>
          <cell r="BT241">
            <v>-0.81674995999996169</v>
          </cell>
          <cell r="BU241">
            <v>0.11963580000002905</v>
          </cell>
          <cell r="BV241">
            <v>-7.3000000000004395E-2</v>
          </cell>
          <cell r="BW241">
            <v>-6.3000000000001166E-2</v>
          </cell>
          <cell r="BX241">
            <v>-1.1381433099999874</v>
          </cell>
          <cell r="BY241">
            <v>-0.32139335000002567</v>
          </cell>
          <cell r="BZ241">
            <v>-0.37349998999998935</v>
          </cell>
          <cell r="CA241">
            <v>-0.30049998999998495</v>
          </cell>
          <cell r="CB241">
            <v>-1.7675975099999883</v>
          </cell>
          <cell r="CC241">
            <v>-0.62945420000000096</v>
          </cell>
          <cell r="CD241">
            <v>-1.0089999799999863</v>
          </cell>
          <cell r="CE241">
            <v>-0.63549998999999691</v>
          </cell>
          <cell r="CF241">
            <v>-2.3066140399999884</v>
          </cell>
          <cell r="CG241">
            <v>-0.53901653000000005</v>
          </cell>
          <cell r="CH241">
            <v>-1.844500219999988</v>
          </cell>
          <cell r="CI241">
            <v>-0.83550024000000178</v>
          </cell>
          <cell r="CJ241">
            <v>-2.9842903399999785</v>
          </cell>
          <cell r="CK241">
            <v>-0.67767629999999013</v>
          </cell>
          <cell r="CL241">
            <v>-2.0630002099999896</v>
          </cell>
          <cell r="CM241">
            <v>-0.21849999000000153</v>
          </cell>
          <cell r="CN241">
            <v>-6.4608577599999819</v>
          </cell>
          <cell r="CO241">
            <v>-3.4765674200000034</v>
          </cell>
          <cell r="CP241">
            <v>-2.1575001999999914</v>
          </cell>
          <cell r="CQ241">
            <v>-9.4499990000001866E-2</v>
          </cell>
          <cell r="CR241">
            <v>-6.9694456399999849</v>
          </cell>
          <cell r="CS241">
            <v>-0.50858788000000299</v>
          </cell>
          <cell r="CT241">
            <v>-2.1575001999999923</v>
          </cell>
          <cell r="CU241">
            <v>0</v>
          </cell>
          <cell r="CV241">
            <v>-7.8270274099999799</v>
          </cell>
          <cell r="CW241">
            <v>-0.85758176999999502</v>
          </cell>
          <cell r="CX241">
            <v>-2.2540001999999992</v>
          </cell>
          <cell r="CY241">
            <v>-9.6500000000006914E-2</v>
          </cell>
          <cell r="CZ241">
            <v>-9.056308649999977</v>
          </cell>
          <cell r="DA241">
            <v>-1.2292812399999971</v>
          </cell>
          <cell r="DB241">
            <v>-2.2540001900000037</v>
          </cell>
          <cell r="DC241">
            <v>9.9999954983331918E-9</v>
          </cell>
          <cell r="DD241">
            <v>79.506043980000015</v>
          </cell>
          <cell r="DE241">
            <v>88.562352629999992</v>
          </cell>
          <cell r="DF241">
            <v>-2.2540001800000082</v>
          </cell>
          <cell r="DG241">
            <v>9.9999954983331918E-9</v>
          </cell>
        </row>
        <row r="242">
          <cell r="B242">
            <v>242</v>
          </cell>
          <cell r="C242" t="str">
            <v>Redução (aumento) em ativos investimentos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-0.13897277</v>
          </cell>
          <cell r="BK242">
            <v>-0.13897277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0.13897276999999997</v>
          </cell>
          <cell r="DE242">
            <v>0.13897276999999997</v>
          </cell>
          <cell r="DF242">
            <v>0</v>
          </cell>
          <cell r="DG242">
            <v>0</v>
          </cell>
        </row>
        <row r="243">
          <cell r="B243">
            <v>243</v>
          </cell>
        </row>
        <row r="244">
          <cell r="B244">
            <v>244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-2.572118990000007</v>
          </cell>
          <cell r="Q244">
            <v>-2.572118990000007</v>
          </cell>
          <cell r="R244">
            <v>0</v>
          </cell>
          <cell r="S244">
            <v>0</v>
          </cell>
          <cell r="T244">
            <v>-4.2910587699999843</v>
          </cell>
          <cell r="U244">
            <v>-1.7189397799999773</v>
          </cell>
          <cell r="V244">
            <v>0</v>
          </cell>
          <cell r="W244">
            <v>0</v>
          </cell>
          <cell r="X244">
            <v>-7.5397511200000071</v>
          </cell>
          <cell r="Y244">
            <v>-3.2486923500000229</v>
          </cell>
          <cell r="Z244">
            <v>0</v>
          </cell>
          <cell r="AA244">
            <v>0</v>
          </cell>
          <cell r="AB244">
            <v>-10.447740620000003</v>
          </cell>
          <cell r="AC244">
            <v>-2.9079894999999958</v>
          </cell>
          <cell r="AD244">
            <v>0</v>
          </cell>
          <cell r="AE244">
            <v>0</v>
          </cell>
          <cell r="AF244">
            <v>-12.704952959999993</v>
          </cell>
          <cell r="AG244">
            <v>-2.2572123399999899</v>
          </cell>
          <cell r="AH244">
            <v>0</v>
          </cell>
          <cell r="AI244">
            <v>0</v>
          </cell>
          <cell r="AJ244">
            <v>-15.859530369999989</v>
          </cell>
          <cell r="AK244">
            <v>-3.1545774099999964</v>
          </cell>
          <cell r="AL244">
            <v>0</v>
          </cell>
          <cell r="AM244">
            <v>0</v>
          </cell>
          <cell r="AN244">
            <v>-17.815418929999989</v>
          </cell>
          <cell r="AO244">
            <v>-1.95588856</v>
          </cell>
          <cell r="AP244">
            <v>0</v>
          </cell>
          <cell r="AQ244">
            <v>0</v>
          </cell>
          <cell r="AR244">
            <v>-20.311996850000014</v>
          </cell>
          <cell r="AS244">
            <v>-2.4965779200000249</v>
          </cell>
          <cell r="AT244">
            <v>0</v>
          </cell>
          <cell r="AU244">
            <v>0</v>
          </cell>
          <cell r="AV244">
            <v>-22.66220460000001</v>
          </cell>
          <cell r="AW244">
            <v>-2.3502077499999956</v>
          </cell>
          <cell r="AX244">
            <v>0</v>
          </cell>
          <cell r="AY244">
            <v>0</v>
          </cell>
          <cell r="AZ244">
            <v>-24.543367679999989</v>
          </cell>
          <cell r="BA244">
            <v>-1.881163079999979</v>
          </cell>
          <cell r="BB244">
            <v>0</v>
          </cell>
          <cell r="BC244">
            <v>0</v>
          </cell>
          <cell r="BD244">
            <v>-25.760225009999992</v>
          </cell>
          <cell r="BE244">
            <v>-1.2168573300000034</v>
          </cell>
          <cell r="BF244">
            <v>0</v>
          </cell>
          <cell r="BG244">
            <v>0</v>
          </cell>
          <cell r="BH244">
            <v>-36.849786270000017</v>
          </cell>
          <cell r="BI244">
            <v>-11.089561260000025</v>
          </cell>
          <cell r="BJ244">
            <v>-79.645016749999996</v>
          </cell>
          <cell r="BK244">
            <v>-79.645016749999996</v>
          </cell>
          <cell r="BL244">
            <v>-0.79599400999997316</v>
          </cell>
          <cell r="BM244">
            <v>-0.79599400999997316</v>
          </cell>
          <cell r="BN244">
            <v>-9.9999999999969003E-3</v>
          </cell>
          <cell r="BO244">
            <v>-9.9999999999969003E-3</v>
          </cell>
          <cell r="BP244">
            <v>-0.93638575999999074</v>
          </cell>
          <cell r="BQ244">
            <v>-0.14039175000001758</v>
          </cell>
          <cell r="BR244">
            <v>-1.0000000000003229E-2</v>
          </cell>
          <cell r="BS244">
            <v>-6.3282712403633923E-15</v>
          </cell>
          <cell r="BT244">
            <v>-0.81674995999996169</v>
          </cell>
          <cell r="BU244">
            <v>0.11963580000002905</v>
          </cell>
          <cell r="BV244">
            <v>-7.3000000000004395E-2</v>
          </cell>
          <cell r="BW244">
            <v>-6.3000000000001166E-2</v>
          </cell>
          <cell r="BX244">
            <v>-1.1381433099999874</v>
          </cell>
          <cell r="BY244">
            <v>-0.32139335000002567</v>
          </cell>
          <cell r="BZ244">
            <v>-0.37349998999998935</v>
          </cell>
          <cell r="CA244">
            <v>-0.30049998999998495</v>
          </cell>
          <cell r="CB244">
            <v>-1.7675975099999883</v>
          </cell>
          <cell r="CC244">
            <v>-0.62945420000000096</v>
          </cell>
          <cell r="CD244">
            <v>-1.0089999799999863</v>
          </cell>
          <cell r="CE244">
            <v>-0.63549998999999691</v>
          </cell>
          <cell r="CF244">
            <v>-2.3066140399999884</v>
          </cell>
          <cell r="CG244">
            <v>-0.53901653000000005</v>
          </cell>
          <cell r="CH244">
            <v>-1.844500219999988</v>
          </cell>
          <cell r="CI244">
            <v>-0.83550024000000178</v>
          </cell>
          <cell r="CJ244">
            <v>-2.9842903399999785</v>
          </cell>
          <cell r="CK244">
            <v>-0.67767629999999013</v>
          </cell>
          <cell r="CL244">
            <v>-2.0630002099999896</v>
          </cell>
          <cell r="CM244">
            <v>-0.21849999000000153</v>
          </cell>
          <cell r="CN244">
            <v>-6.4608577599999819</v>
          </cell>
          <cell r="CO244">
            <v>-3.4765674200000034</v>
          </cell>
          <cell r="CP244">
            <v>-2.1575001999999914</v>
          </cell>
          <cell r="CQ244">
            <v>-9.4499990000001866E-2</v>
          </cell>
          <cell r="CR244">
            <v>-6.9694456399999849</v>
          </cell>
          <cell r="CS244">
            <v>-0.50858788000000299</v>
          </cell>
          <cell r="CT244">
            <v>-2.1575001999999923</v>
          </cell>
          <cell r="CU244">
            <v>0</v>
          </cell>
          <cell r="CV244">
            <v>-7.8270274099999799</v>
          </cell>
          <cell r="CW244">
            <v>-0.85758176999999502</v>
          </cell>
          <cell r="CX244">
            <v>-2.2540001999999992</v>
          </cell>
          <cell r="CY244">
            <v>-9.6500000000006914E-2</v>
          </cell>
          <cell r="CZ244">
            <v>-9.056308649999977</v>
          </cell>
          <cell r="DA244">
            <v>-1.2292812399999971</v>
          </cell>
          <cell r="DB244">
            <v>-2.2540001900000037</v>
          </cell>
          <cell r="DC244">
            <v>9.9999954983331918E-9</v>
          </cell>
          <cell r="DD244">
            <v>79.645016750000011</v>
          </cell>
          <cell r="DE244">
            <v>88.701325399999988</v>
          </cell>
          <cell r="DF244">
            <v>-2.2540001800000082</v>
          </cell>
          <cell r="DG244">
            <v>9.9999954983331918E-9</v>
          </cell>
        </row>
        <row r="245">
          <cell r="B245">
            <v>245</v>
          </cell>
        </row>
        <row r="246">
          <cell r="B246">
            <v>246</v>
          </cell>
          <cell r="C246" t="str">
            <v>Atividade de financiamento</v>
          </cell>
        </row>
        <row r="247">
          <cell r="B247">
            <v>247</v>
          </cell>
          <cell r="C247" t="str">
            <v>Aumento (redução) em empréstimos e financiamentos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-1.1077144800000049</v>
          </cell>
          <cell r="Q247">
            <v>-1.1077144800000049</v>
          </cell>
          <cell r="R247">
            <v>0</v>
          </cell>
          <cell r="S247">
            <v>0</v>
          </cell>
          <cell r="T247">
            <v>-0.91720138000000451</v>
          </cell>
          <cell r="U247">
            <v>0.19051310000000043</v>
          </cell>
          <cell r="V247">
            <v>0</v>
          </cell>
          <cell r="W247">
            <v>0</v>
          </cell>
          <cell r="X247">
            <v>7.3641585399999991</v>
          </cell>
          <cell r="Y247">
            <v>8.2813599200000034</v>
          </cell>
          <cell r="Z247">
            <v>0</v>
          </cell>
          <cell r="AA247">
            <v>0</v>
          </cell>
          <cell r="AB247">
            <v>66.190358189999984</v>
          </cell>
          <cell r="AC247">
            <v>58.826199649999985</v>
          </cell>
          <cell r="AD247">
            <v>0</v>
          </cell>
          <cell r="AE247">
            <v>0</v>
          </cell>
          <cell r="AF247">
            <v>74.752111010000007</v>
          </cell>
          <cell r="AG247">
            <v>8.5617528200000237</v>
          </cell>
          <cell r="AH247">
            <v>0</v>
          </cell>
          <cell r="AI247">
            <v>0</v>
          </cell>
          <cell r="AJ247">
            <v>89.31589894999999</v>
          </cell>
          <cell r="AK247">
            <v>14.563787939999983</v>
          </cell>
          <cell r="AL247">
            <v>0</v>
          </cell>
          <cell r="AM247">
            <v>0</v>
          </cell>
          <cell r="AN247">
            <v>75.201964009999998</v>
          </cell>
          <cell r="AO247">
            <v>-14.113934939999993</v>
          </cell>
          <cell r="AP247">
            <v>0</v>
          </cell>
          <cell r="AQ247">
            <v>0</v>
          </cell>
          <cell r="AR247">
            <v>61.474490320000001</v>
          </cell>
          <cell r="AS247">
            <v>-13.727473689999997</v>
          </cell>
          <cell r="AT247">
            <v>0</v>
          </cell>
          <cell r="AU247">
            <v>0</v>
          </cell>
          <cell r="AV247">
            <v>51.386299159999993</v>
          </cell>
          <cell r="AW247">
            <v>-10.088191160000008</v>
          </cell>
          <cell r="AX247">
            <v>0</v>
          </cell>
          <cell r="AY247">
            <v>0</v>
          </cell>
          <cell r="AZ247">
            <v>57.839590729999998</v>
          </cell>
          <cell r="BA247">
            <v>6.4532915700000046</v>
          </cell>
          <cell r="BB247">
            <v>0</v>
          </cell>
          <cell r="BC247">
            <v>0</v>
          </cell>
          <cell r="BD247">
            <v>36.020025759999996</v>
          </cell>
          <cell r="BE247">
            <v>-21.819564970000002</v>
          </cell>
          <cell r="BF247">
            <v>0</v>
          </cell>
          <cell r="BG247">
            <v>0</v>
          </cell>
          <cell r="BH247">
            <v>39.40274595999999</v>
          </cell>
          <cell r="BI247">
            <v>3.3827201999999943</v>
          </cell>
          <cell r="BJ247">
            <v>66.047748810000002</v>
          </cell>
          <cell r="BK247">
            <v>66.047748810000002</v>
          </cell>
          <cell r="BL247">
            <v>5.406452170000005</v>
          </cell>
          <cell r="BM247">
            <v>5.406452170000005</v>
          </cell>
          <cell r="BN247">
            <v>-0.56205875999999488</v>
          </cell>
          <cell r="BO247">
            <v>-0.56205875999999488</v>
          </cell>
          <cell r="BP247">
            <v>20.383541669999996</v>
          </cell>
          <cell r="BQ247">
            <v>14.977089499999991</v>
          </cell>
          <cell r="BR247">
            <v>15.791966520000006</v>
          </cell>
          <cell r="BS247">
            <v>16.354025280000002</v>
          </cell>
          <cell r="BT247">
            <v>58.354144540000007</v>
          </cell>
          <cell r="BU247">
            <v>37.970602870000008</v>
          </cell>
          <cell r="BV247">
            <v>16.477421830000015</v>
          </cell>
          <cell r="BW247">
            <v>0.68545531000000892</v>
          </cell>
          <cell r="BX247">
            <v>48.953164939999994</v>
          </cell>
          <cell r="BY247">
            <v>-9.4009796000000136</v>
          </cell>
          <cell r="BZ247">
            <v>36.454467120000025</v>
          </cell>
          <cell r="CA247">
            <v>19.97704529000001</v>
          </cell>
          <cell r="CB247">
            <v>109.14549441000001</v>
          </cell>
          <cell r="CC247">
            <v>60.192329470000018</v>
          </cell>
          <cell r="CD247">
            <v>43.183751340000022</v>
          </cell>
          <cell r="CE247">
            <v>6.7292842199999967</v>
          </cell>
          <cell r="CF247">
            <v>104.55232257000002</v>
          </cell>
          <cell r="CG247">
            <v>-4.5931718399999966</v>
          </cell>
          <cell r="CH247">
            <v>70.043419600000021</v>
          </cell>
          <cell r="CI247">
            <v>26.859668259999999</v>
          </cell>
          <cell r="CJ247">
            <v>125.30423231999997</v>
          </cell>
          <cell r="CK247">
            <v>20.751909749999953</v>
          </cell>
          <cell r="CL247">
            <v>96.310649359999985</v>
          </cell>
          <cell r="CM247">
            <v>26.267229759999964</v>
          </cell>
          <cell r="CN247">
            <v>113.16174037999998</v>
          </cell>
          <cell r="CO247">
            <v>-12.142491939999985</v>
          </cell>
          <cell r="CP247">
            <v>99.237267629999991</v>
          </cell>
          <cell r="CQ247">
            <v>2.9266182700000059</v>
          </cell>
          <cell r="CR247">
            <v>127.54662426999995</v>
          </cell>
          <cell r="CS247">
            <v>14.384883889999969</v>
          </cell>
          <cell r="CT247">
            <v>100.29485103000002</v>
          </cell>
          <cell r="CU247">
            <v>1.057583400000027</v>
          </cell>
          <cell r="CV247">
            <v>82.947686499999989</v>
          </cell>
          <cell r="CW247">
            <v>-44.598937769999964</v>
          </cell>
          <cell r="CX247">
            <v>71.404637249999979</v>
          </cell>
          <cell r="CY247">
            <v>-28.890213780000039</v>
          </cell>
          <cell r="CZ247">
            <v>66.859230119999992</v>
          </cell>
          <cell r="DA247">
            <v>-16.088456379999997</v>
          </cell>
          <cell r="DB247">
            <v>57.303761029999997</v>
          </cell>
          <cell r="DC247">
            <v>-14.100876219999982</v>
          </cell>
          <cell r="DD247">
            <v>-66.252675429999996</v>
          </cell>
          <cell r="DE247">
            <v>-133.11190554999999</v>
          </cell>
          <cell r="DF247">
            <v>18.398335049999989</v>
          </cell>
          <cell r="DG247">
            <v>-38.905425980000004</v>
          </cell>
        </row>
        <row r="248">
          <cell r="B248">
            <v>248</v>
          </cell>
        </row>
        <row r="249">
          <cell r="B249">
            <v>249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-1.1077144800000049</v>
          </cell>
          <cell r="Q249">
            <v>-1.1077144800000049</v>
          </cell>
          <cell r="R249">
            <v>0</v>
          </cell>
          <cell r="S249">
            <v>0</v>
          </cell>
          <cell r="T249">
            <v>-0.91720138000000451</v>
          </cell>
          <cell r="U249">
            <v>0.19051310000000043</v>
          </cell>
          <cell r="V249">
            <v>0</v>
          </cell>
          <cell r="W249">
            <v>0</v>
          </cell>
          <cell r="X249">
            <v>7.3641585399999991</v>
          </cell>
          <cell r="Y249">
            <v>8.2813599200000034</v>
          </cell>
          <cell r="Z249">
            <v>0</v>
          </cell>
          <cell r="AA249">
            <v>0</v>
          </cell>
          <cell r="AB249">
            <v>66.190358189999984</v>
          </cell>
          <cell r="AC249">
            <v>58.826199649999985</v>
          </cell>
          <cell r="AD249">
            <v>0</v>
          </cell>
          <cell r="AE249">
            <v>0</v>
          </cell>
          <cell r="AF249">
            <v>74.752111010000007</v>
          </cell>
          <cell r="AG249">
            <v>8.5617528200000237</v>
          </cell>
          <cell r="AH249">
            <v>0</v>
          </cell>
          <cell r="AI249">
            <v>0</v>
          </cell>
          <cell r="AJ249">
            <v>89.31589894999999</v>
          </cell>
          <cell r="AK249">
            <v>14.563787939999983</v>
          </cell>
          <cell r="AL249">
            <v>0</v>
          </cell>
          <cell r="AM249">
            <v>0</v>
          </cell>
          <cell r="AN249">
            <v>75.201964009999998</v>
          </cell>
          <cell r="AO249">
            <v>-14.113934939999993</v>
          </cell>
          <cell r="AP249">
            <v>0</v>
          </cell>
          <cell r="AQ249">
            <v>0</v>
          </cell>
          <cell r="AR249">
            <v>61.474490320000001</v>
          </cell>
          <cell r="AS249">
            <v>-13.727473689999997</v>
          </cell>
          <cell r="AT249">
            <v>0</v>
          </cell>
          <cell r="AU249">
            <v>0</v>
          </cell>
          <cell r="AV249">
            <v>51.386299159999993</v>
          </cell>
          <cell r="AW249">
            <v>-10.088191160000008</v>
          </cell>
          <cell r="AX249">
            <v>0</v>
          </cell>
          <cell r="AY249">
            <v>0</v>
          </cell>
          <cell r="AZ249">
            <v>57.839590729999998</v>
          </cell>
          <cell r="BA249">
            <v>6.4532915700000046</v>
          </cell>
          <cell r="BB249">
            <v>0</v>
          </cell>
          <cell r="BC249">
            <v>0</v>
          </cell>
          <cell r="BD249">
            <v>36.020025759999996</v>
          </cell>
          <cell r="BE249">
            <v>-21.819564970000002</v>
          </cell>
          <cell r="BF249">
            <v>0</v>
          </cell>
          <cell r="BG249">
            <v>0</v>
          </cell>
          <cell r="BH249">
            <v>39.40274595999999</v>
          </cell>
          <cell r="BI249">
            <v>3.3827201999999943</v>
          </cell>
          <cell r="BJ249">
            <v>66.047748810000002</v>
          </cell>
          <cell r="BK249">
            <v>66.047748810000002</v>
          </cell>
          <cell r="BL249">
            <v>5.406452170000005</v>
          </cell>
          <cell r="BM249">
            <v>5.406452170000005</v>
          </cell>
          <cell r="BN249">
            <v>-0.56205875999999488</v>
          </cell>
          <cell r="BO249">
            <v>-0.56205875999999488</v>
          </cell>
          <cell r="BP249">
            <v>20.383541669999996</v>
          </cell>
          <cell r="BQ249">
            <v>14.977089499999991</v>
          </cell>
          <cell r="BR249">
            <v>15.791966520000006</v>
          </cell>
          <cell r="BS249">
            <v>16.354025280000002</v>
          </cell>
          <cell r="BT249">
            <v>58.354144540000007</v>
          </cell>
          <cell r="BU249">
            <v>37.970602870000008</v>
          </cell>
          <cell r="BV249">
            <v>16.477421830000015</v>
          </cell>
          <cell r="BW249">
            <v>0.68545531000000892</v>
          </cell>
          <cell r="BX249">
            <v>48.953164939999994</v>
          </cell>
          <cell r="BY249">
            <v>-9.4009796000000136</v>
          </cell>
          <cell r="BZ249">
            <v>36.454467120000025</v>
          </cell>
          <cell r="CA249">
            <v>19.97704529000001</v>
          </cell>
          <cell r="CB249">
            <v>109.14549441000001</v>
          </cell>
          <cell r="CC249">
            <v>60.192329470000018</v>
          </cell>
          <cell r="CD249">
            <v>43.183751340000022</v>
          </cell>
          <cell r="CE249">
            <v>6.7292842199999967</v>
          </cell>
          <cell r="CF249">
            <v>104.55232257000002</v>
          </cell>
          <cell r="CG249">
            <v>-4.5931718399999966</v>
          </cell>
          <cell r="CH249">
            <v>70.043419600000021</v>
          </cell>
          <cell r="CI249">
            <v>26.859668259999999</v>
          </cell>
          <cell r="CJ249">
            <v>125.30423231999997</v>
          </cell>
          <cell r="CK249">
            <v>20.751909749999953</v>
          </cell>
          <cell r="CL249">
            <v>96.310649359999985</v>
          </cell>
          <cell r="CM249">
            <v>26.267229759999964</v>
          </cell>
          <cell r="CN249">
            <v>113.16174037999998</v>
          </cell>
          <cell r="CO249">
            <v>-12.142491939999985</v>
          </cell>
          <cell r="CP249">
            <v>99.237267629999991</v>
          </cell>
          <cell r="CQ249">
            <v>2.9266182700000059</v>
          </cell>
          <cell r="CR249">
            <v>127.54662426999995</v>
          </cell>
          <cell r="CS249">
            <v>14.384883889999969</v>
          </cell>
          <cell r="CT249">
            <v>100.29485103000002</v>
          </cell>
          <cell r="CU249">
            <v>1.057583400000027</v>
          </cell>
          <cell r="CV249">
            <v>82.947686499999989</v>
          </cell>
          <cell r="CW249">
            <v>-44.598937769999964</v>
          </cell>
          <cell r="CX249">
            <v>71.404637249999979</v>
          </cell>
          <cell r="CY249">
            <v>-28.890213780000039</v>
          </cell>
          <cell r="CZ249">
            <v>66.859230119999992</v>
          </cell>
          <cell r="DA249">
            <v>-16.088456379999997</v>
          </cell>
          <cell r="DB249">
            <v>57.303761029999997</v>
          </cell>
          <cell r="DC249">
            <v>-14.100876219999982</v>
          </cell>
          <cell r="DD249">
            <v>-66.252675429999996</v>
          </cell>
          <cell r="DE249">
            <v>-133.11190554999999</v>
          </cell>
          <cell r="DF249">
            <v>18.398335049999989</v>
          </cell>
          <cell r="DG249">
            <v>-38.905425980000004</v>
          </cell>
        </row>
        <row r="250">
          <cell r="B250">
            <v>250</v>
          </cell>
        </row>
        <row r="251">
          <cell r="B251">
            <v>251</v>
          </cell>
          <cell r="C251" t="str">
            <v>Aumento líquido (redução) do exercício/período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-0.2601118699998175</v>
          </cell>
          <cell r="Q251">
            <v>-0.2601118699998175</v>
          </cell>
          <cell r="R251">
            <v>0</v>
          </cell>
          <cell r="S251">
            <v>0</v>
          </cell>
          <cell r="T251">
            <v>-4.4548843900000055</v>
          </cell>
          <cell r="U251">
            <v>-4.1947725200001917</v>
          </cell>
          <cell r="V251">
            <v>0</v>
          </cell>
          <cell r="W251">
            <v>0</v>
          </cell>
          <cell r="X251">
            <v>11.61644503000003</v>
          </cell>
          <cell r="Y251">
            <v>16.07132942000004</v>
          </cell>
          <cell r="Z251">
            <v>0</v>
          </cell>
          <cell r="AA251">
            <v>0</v>
          </cell>
          <cell r="AB251">
            <v>-30.371657440000149</v>
          </cell>
          <cell r="AC251">
            <v>-41.988102470000179</v>
          </cell>
          <cell r="AD251">
            <v>0</v>
          </cell>
          <cell r="AE251">
            <v>0</v>
          </cell>
          <cell r="AF251">
            <v>-29.207199030000069</v>
          </cell>
          <cell r="AG251">
            <v>1.1644584100000923</v>
          </cell>
          <cell r="AH251">
            <v>0</v>
          </cell>
          <cell r="AI251">
            <v>0</v>
          </cell>
          <cell r="AJ251">
            <v>-28.353358910000154</v>
          </cell>
          <cell r="AK251">
            <v>0.85384011999989617</v>
          </cell>
          <cell r="AL251">
            <v>0</v>
          </cell>
          <cell r="AM251">
            <v>0</v>
          </cell>
          <cell r="AN251">
            <v>-25.188567320000146</v>
          </cell>
          <cell r="AO251">
            <v>3.1647915900000214</v>
          </cell>
          <cell r="AP251">
            <v>0</v>
          </cell>
          <cell r="AQ251">
            <v>0</v>
          </cell>
          <cell r="AR251">
            <v>-6.1339398400000391</v>
          </cell>
          <cell r="AS251">
            <v>19.054627480000093</v>
          </cell>
          <cell r="AT251">
            <v>0</v>
          </cell>
          <cell r="AU251">
            <v>0</v>
          </cell>
          <cell r="AV251">
            <v>-0.56013467000003914</v>
          </cell>
          <cell r="AW251">
            <v>5.57380517</v>
          </cell>
          <cell r="AX251">
            <v>0</v>
          </cell>
          <cell r="AY251">
            <v>0</v>
          </cell>
          <cell r="AZ251">
            <v>14.640924419999905</v>
          </cell>
          <cell r="BA251">
            <v>15.201059089999951</v>
          </cell>
          <cell r="BB251">
            <v>0</v>
          </cell>
          <cell r="BC251">
            <v>0</v>
          </cell>
          <cell r="BD251">
            <v>-26.198084849999589</v>
          </cell>
          <cell r="BE251">
            <v>-40.839009269999494</v>
          </cell>
          <cell r="BF251">
            <v>0</v>
          </cell>
          <cell r="BG251">
            <v>0</v>
          </cell>
          <cell r="BH251">
            <v>-35.701023569999748</v>
          </cell>
          <cell r="BI251">
            <v>-9.5029387200001594</v>
          </cell>
          <cell r="BJ251">
            <v>-151.87774847000009</v>
          </cell>
          <cell r="BK251">
            <v>-151.87774847000009</v>
          </cell>
          <cell r="BL251">
            <v>20.360195720000132</v>
          </cell>
          <cell r="BM251">
            <v>20.360195720000132</v>
          </cell>
          <cell r="BN251">
            <v>13.846998360000036</v>
          </cell>
          <cell r="BO251">
            <v>13.846998360000036</v>
          </cell>
          <cell r="BP251">
            <v>29.767272290000193</v>
          </cell>
          <cell r="BQ251">
            <v>9.4070765700000827</v>
          </cell>
          <cell r="BR251">
            <v>19.145338559999992</v>
          </cell>
          <cell r="BS251">
            <v>5.2983401999999593</v>
          </cell>
          <cell r="BT251">
            <v>33.607629890000005</v>
          </cell>
          <cell r="BU251">
            <v>3.8403575999997912</v>
          </cell>
          <cell r="BV251">
            <v>12.565677610000044</v>
          </cell>
          <cell r="BW251">
            <v>-6.5796609499999432</v>
          </cell>
          <cell r="BX251">
            <v>7.2493734900001385</v>
          </cell>
          <cell r="BY251">
            <v>-26.358256399999878</v>
          </cell>
          <cell r="BZ251">
            <v>24.512753319999977</v>
          </cell>
          <cell r="CA251">
            <v>11.947075709999933</v>
          </cell>
          <cell r="CB251">
            <v>37.874952560000125</v>
          </cell>
          <cell r="CC251">
            <v>30.625579069999972</v>
          </cell>
          <cell r="CD251">
            <v>24.020771550000028</v>
          </cell>
          <cell r="CE251">
            <v>-0.49198176999998555</v>
          </cell>
          <cell r="CF251">
            <v>29.625971210000245</v>
          </cell>
          <cell r="CG251">
            <v>-8.2489813499998572</v>
          </cell>
          <cell r="CH251">
            <v>23.76877833000006</v>
          </cell>
          <cell r="CI251">
            <v>-0.25199321999995306</v>
          </cell>
          <cell r="CJ251">
            <v>45.415061520000179</v>
          </cell>
          <cell r="CK251">
            <v>15.789090309999867</v>
          </cell>
          <cell r="CL251">
            <v>17.395308029999967</v>
          </cell>
          <cell r="CM251">
            <v>-6.373470300000065</v>
          </cell>
          <cell r="CN251">
            <v>54.793227150000284</v>
          </cell>
          <cell r="CO251">
            <v>9.3781656300001366</v>
          </cell>
          <cell r="CP251">
            <v>-13.27531712999992</v>
          </cell>
          <cell r="CQ251">
            <v>-30.670625159999972</v>
          </cell>
          <cell r="CR251">
            <v>79.051842929999964</v>
          </cell>
          <cell r="CS251">
            <v>24.258615779999676</v>
          </cell>
          <cell r="CT251">
            <v>-26.827719780000024</v>
          </cell>
          <cell r="CU251">
            <v>-13.552402650000062</v>
          </cell>
          <cell r="CV251">
            <v>84.98188822999991</v>
          </cell>
          <cell r="CW251">
            <v>5.9300452999999322</v>
          </cell>
          <cell r="CX251">
            <v>-35.008492310000051</v>
          </cell>
          <cell r="CY251">
            <v>-8.1807725300000413</v>
          </cell>
          <cell r="CZ251">
            <v>111.31469373000007</v>
          </cell>
          <cell r="DA251">
            <v>26.33280550000017</v>
          </cell>
          <cell r="DB251">
            <v>12.304271159999928</v>
          </cell>
          <cell r="DC251">
            <v>47.312763469999986</v>
          </cell>
          <cell r="DD251">
            <v>150.59237536000018</v>
          </cell>
          <cell r="DE251">
            <v>39.277681630000046</v>
          </cell>
          <cell r="DF251">
            <v>-12.221921490000142</v>
          </cell>
          <cell r="DG251">
            <v>-24.526192650000091</v>
          </cell>
        </row>
        <row r="252">
          <cell r="B252">
            <v>252</v>
          </cell>
        </row>
        <row r="253">
          <cell r="B253">
            <v>253</v>
          </cell>
          <cell r="C253" t="str">
            <v>Disponibilidades no início do exercício</v>
          </cell>
          <cell r="L253">
            <v>72.253022850000008</v>
          </cell>
          <cell r="M253">
            <v>0</v>
          </cell>
          <cell r="N253">
            <v>0</v>
          </cell>
          <cell r="O253">
            <v>0</v>
          </cell>
          <cell r="P253">
            <v>72.253022850000008</v>
          </cell>
          <cell r="Q253">
            <v>72.253022850000008</v>
          </cell>
          <cell r="R253">
            <v>0</v>
          </cell>
          <cell r="S253">
            <v>0</v>
          </cell>
          <cell r="T253">
            <v>72.253022850000008</v>
          </cell>
          <cell r="U253">
            <v>71.992910979999991</v>
          </cell>
          <cell r="V253">
            <v>0</v>
          </cell>
          <cell r="W253">
            <v>0</v>
          </cell>
          <cell r="X253">
            <v>72.253022850000008</v>
          </cell>
          <cell r="Y253">
            <v>67.79813845999999</v>
          </cell>
          <cell r="Z253">
            <v>0</v>
          </cell>
          <cell r="AA253">
            <v>0</v>
          </cell>
          <cell r="AB253">
            <v>72.253022850000008</v>
          </cell>
          <cell r="AC253">
            <v>83.869467880000002</v>
          </cell>
          <cell r="AD253">
            <v>0</v>
          </cell>
          <cell r="AE253">
            <v>0</v>
          </cell>
          <cell r="AF253">
            <v>72.253022850000008</v>
          </cell>
          <cell r="AG253">
            <v>41.881365410000001</v>
          </cell>
          <cell r="AH253">
            <v>0</v>
          </cell>
          <cell r="AI253">
            <v>0</v>
          </cell>
          <cell r="AJ253">
            <v>72.253022850000008</v>
          </cell>
          <cell r="AK253">
            <v>43.045823819999995</v>
          </cell>
          <cell r="AL253">
            <v>0</v>
          </cell>
          <cell r="AM253">
            <v>0</v>
          </cell>
          <cell r="AN253">
            <v>72.253022850000008</v>
          </cell>
          <cell r="AO253">
            <v>43.899663940000011</v>
          </cell>
          <cell r="AP253">
            <v>0</v>
          </cell>
          <cell r="AQ253">
            <v>0</v>
          </cell>
          <cell r="AR253">
            <v>72.253022850000008</v>
          </cell>
          <cell r="AS253">
            <v>47.064455530000018</v>
          </cell>
          <cell r="AT253">
            <v>0</v>
          </cell>
          <cell r="AU253">
            <v>0</v>
          </cell>
          <cell r="AV253">
            <v>72.253022850000008</v>
          </cell>
          <cell r="AW253">
            <v>66.119083010000011</v>
          </cell>
          <cell r="AX253">
            <v>0</v>
          </cell>
          <cell r="AY253">
            <v>0</v>
          </cell>
          <cell r="AZ253">
            <v>72.253022850000008</v>
          </cell>
          <cell r="BA253">
            <v>71.692888179999997</v>
          </cell>
          <cell r="BB253">
            <v>0</v>
          </cell>
          <cell r="BC253">
            <v>0</v>
          </cell>
          <cell r="BD253">
            <v>72.253022850000008</v>
          </cell>
          <cell r="BE253">
            <v>86.893947269999998</v>
          </cell>
          <cell r="BF253">
            <v>0</v>
          </cell>
          <cell r="BG253">
            <v>0</v>
          </cell>
          <cell r="BH253">
            <v>72.253022850000008</v>
          </cell>
          <cell r="BI253">
            <v>46.054938000000014</v>
          </cell>
          <cell r="BJ253">
            <v>0</v>
          </cell>
          <cell r="BK253">
            <v>0</v>
          </cell>
          <cell r="BL253">
            <v>36.551999279999997</v>
          </cell>
          <cell r="BM253">
            <v>36.551999279999997</v>
          </cell>
          <cell r="BN253">
            <v>35.266626170000002</v>
          </cell>
          <cell r="BO253">
            <v>35.266626170000002</v>
          </cell>
          <cell r="BP253">
            <v>36.551999279999997</v>
          </cell>
          <cell r="BQ253">
            <v>56.912194999999997</v>
          </cell>
          <cell r="BR253">
            <v>35.266626170000002</v>
          </cell>
          <cell r="BS253">
            <v>49.113624530000003</v>
          </cell>
          <cell r="BT253">
            <v>36.551999279999997</v>
          </cell>
          <cell r="BU253">
            <v>66.319271570000012</v>
          </cell>
          <cell r="BV253">
            <v>35.266626170000002</v>
          </cell>
          <cell r="BW253">
            <v>54.411964730000001</v>
          </cell>
          <cell r="BX253">
            <v>36.551999279999997</v>
          </cell>
          <cell r="BY253">
            <v>70.159629170000002</v>
          </cell>
          <cell r="BZ253">
            <v>35.266626170000002</v>
          </cell>
          <cell r="CA253">
            <v>47.832303780000004</v>
          </cell>
          <cell r="CB253">
            <v>36.551999279999997</v>
          </cell>
          <cell r="CC253">
            <v>43.801372769999993</v>
          </cell>
          <cell r="CD253">
            <v>35.266626170000002</v>
          </cell>
          <cell r="CE253">
            <v>59.779379480000003</v>
          </cell>
          <cell r="CF253">
            <v>36.551999279999997</v>
          </cell>
          <cell r="CG253">
            <v>74.426951840000001</v>
          </cell>
          <cell r="CH253">
            <v>35.266626170000002</v>
          </cell>
          <cell r="CI253">
            <v>59.2873977</v>
          </cell>
          <cell r="CJ253">
            <v>36.551999279999997</v>
          </cell>
          <cell r="CK253">
            <v>66.177970490000007</v>
          </cell>
          <cell r="CL253">
            <v>35.266626170000002</v>
          </cell>
          <cell r="CM253">
            <v>59.035404720000002</v>
          </cell>
          <cell r="CN253">
            <v>36.551999279999997</v>
          </cell>
          <cell r="CO253">
            <v>81.967060799999999</v>
          </cell>
          <cell r="CP253">
            <v>35.266626170000002</v>
          </cell>
          <cell r="CQ253">
            <v>52.661934410000001</v>
          </cell>
          <cell r="CR253">
            <v>36.551999279999997</v>
          </cell>
          <cell r="CS253">
            <v>91.345226429999997</v>
          </cell>
          <cell r="CT253">
            <v>35.266626170000002</v>
          </cell>
          <cell r="CU253">
            <v>21.99130924</v>
          </cell>
          <cell r="CV253">
            <v>36.551999279999997</v>
          </cell>
          <cell r="CW253">
            <v>115.60384220999997</v>
          </cell>
          <cell r="CX253">
            <v>35.266626170000002</v>
          </cell>
          <cell r="CY253">
            <v>8.4389065899999984</v>
          </cell>
          <cell r="CZ253">
            <v>36.551999279999997</v>
          </cell>
          <cell r="DA253">
            <v>121.53388750999997</v>
          </cell>
          <cell r="DB253">
            <v>35.266626170000002</v>
          </cell>
          <cell r="DC253">
            <v>0.25813405999999972</v>
          </cell>
          <cell r="DD253">
            <v>36.551999279999997</v>
          </cell>
          <cell r="DE253">
            <v>147.86669301000003</v>
          </cell>
          <cell r="DF253">
            <v>35.266626170000002</v>
          </cell>
          <cell r="DG253">
            <v>47.570897520000003</v>
          </cell>
        </row>
        <row r="254">
          <cell r="B254">
            <v>254</v>
          </cell>
        </row>
        <row r="255">
          <cell r="B255">
            <v>255</v>
          </cell>
          <cell r="C255" t="str">
            <v>Disponibilidades no final do exercício</v>
          </cell>
          <cell r="L255">
            <v>72.253022850000008</v>
          </cell>
          <cell r="M255">
            <v>0</v>
          </cell>
          <cell r="N255">
            <v>0</v>
          </cell>
          <cell r="O255">
            <v>0</v>
          </cell>
          <cell r="P255">
            <v>71.99291098000019</v>
          </cell>
          <cell r="Q255">
            <v>71.99291098000019</v>
          </cell>
          <cell r="R255">
            <v>0</v>
          </cell>
          <cell r="S255">
            <v>0</v>
          </cell>
          <cell r="T255">
            <v>67.798138460000004</v>
          </cell>
          <cell r="U255">
            <v>67.798138459999805</v>
          </cell>
          <cell r="V255">
            <v>0</v>
          </cell>
          <cell r="W255">
            <v>0</v>
          </cell>
          <cell r="X255">
            <v>83.86946788000003</v>
          </cell>
          <cell r="Y255">
            <v>83.86946788000003</v>
          </cell>
          <cell r="Z255">
            <v>0</v>
          </cell>
          <cell r="AA255">
            <v>0</v>
          </cell>
          <cell r="AB255">
            <v>41.881365409999859</v>
          </cell>
          <cell r="AC255">
            <v>41.881365409999823</v>
          </cell>
          <cell r="AD255">
            <v>0</v>
          </cell>
          <cell r="AE255">
            <v>0</v>
          </cell>
          <cell r="AF255">
            <v>43.045823819999939</v>
          </cell>
          <cell r="AG255">
            <v>43.045823820000095</v>
          </cell>
          <cell r="AH255">
            <v>0</v>
          </cell>
          <cell r="AI255">
            <v>0</v>
          </cell>
          <cell r="AJ255">
            <v>43.899663939999854</v>
          </cell>
          <cell r="AK255">
            <v>43.89966393999989</v>
          </cell>
          <cell r="AL255">
            <v>0</v>
          </cell>
          <cell r="AM255">
            <v>0</v>
          </cell>
          <cell r="AN255">
            <v>47.064455529999861</v>
          </cell>
          <cell r="AO255">
            <v>47.064455530000032</v>
          </cell>
          <cell r="AP255">
            <v>0</v>
          </cell>
          <cell r="AQ255">
            <v>0</v>
          </cell>
          <cell r="AR255">
            <v>66.119083009999969</v>
          </cell>
          <cell r="AS255">
            <v>66.119083010000111</v>
          </cell>
          <cell r="AT255">
            <v>0</v>
          </cell>
          <cell r="AU255">
            <v>0</v>
          </cell>
          <cell r="AV255">
            <v>71.692888179999969</v>
          </cell>
          <cell r="AW255">
            <v>71.692888180000011</v>
          </cell>
          <cell r="AX255">
            <v>0</v>
          </cell>
          <cell r="AY255">
            <v>0</v>
          </cell>
          <cell r="AZ255">
            <v>86.893947269999913</v>
          </cell>
          <cell r="BA255">
            <v>86.893947269999956</v>
          </cell>
          <cell r="BB255">
            <v>0</v>
          </cell>
          <cell r="BC255">
            <v>0</v>
          </cell>
          <cell r="BD255">
            <v>46.054938000000419</v>
          </cell>
          <cell r="BE255">
            <v>46.054938000000504</v>
          </cell>
          <cell r="BF255">
            <v>0</v>
          </cell>
          <cell r="BG255">
            <v>0</v>
          </cell>
          <cell r="BH255">
            <v>36.55199928000026</v>
          </cell>
          <cell r="BI255">
            <v>36.551999279999855</v>
          </cell>
          <cell r="BJ255">
            <v>-151.87774847000009</v>
          </cell>
          <cell r="BK255">
            <v>-151.87774847000009</v>
          </cell>
          <cell r="BL255">
            <v>56.912195000000125</v>
          </cell>
          <cell r="BM255">
            <v>56.912195000000125</v>
          </cell>
          <cell r="BN255">
            <v>49.113624530000038</v>
          </cell>
          <cell r="BO255">
            <v>49.113624530000038</v>
          </cell>
          <cell r="BP255">
            <v>66.319271570000183</v>
          </cell>
          <cell r="BQ255">
            <v>66.319271570000083</v>
          </cell>
          <cell r="BR255">
            <v>54.411964729999994</v>
          </cell>
          <cell r="BS255">
            <v>54.411964729999966</v>
          </cell>
          <cell r="BT255">
            <v>70.159629170000002</v>
          </cell>
          <cell r="BU255">
            <v>70.159629169999803</v>
          </cell>
          <cell r="BV255">
            <v>47.832303780000046</v>
          </cell>
          <cell r="BW255">
            <v>47.832303780000061</v>
          </cell>
          <cell r="BX255">
            <v>43.801372770000135</v>
          </cell>
          <cell r="BY255">
            <v>43.801372770000128</v>
          </cell>
          <cell r="BZ255">
            <v>59.779379489999982</v>
          </cell>
          <cell r="CA255">
            <v>59.77937948999994</v>
          </cell>
          <cell r="CB255">
            <v>74.426951840000129</v>
          </cell>
          <cell r="CC255">
            <v>74.426951839999958</v>
          </cell>
          <cell r="CD255">
            <v>59.28739772000003</v>
          </cell>
          <cell r="CE255">
            <v>59.287397710000015</v>
          </cell>
          <cell r="CF255">
            <v>66.177970490000234</v>
          </cell>
          <cell r="CG255">
            <v>66.177970490000149</v>
          </cell>
          <cell r="CH255">
            <v>59.035404500000062</v>
          </cell>
          <cell r="CI255">
            <v>59.035404480000047</v>
          </cell>
          <cell r="CJ255">
            <v>81.967060800000183</v>
          </cell>
          <cell r="CK255">
            <v>81.967060799999871</v>
          </cell>
          <cell r="CL255">
            <v>52.661934199999969</v>
          </cell>
          <cell r="CM255">
            <v>52.661934419999938</v>
          </cell>
          <cell r="CN255">
            <v>91.345226430000281</v>
          </cell>
          <cell r="CO255">
            <v>91.345226430000139</v>
          </cell>
          <cell r="CP255">
            <v>21.991309040000083</v>
          </cell>
          <cell r="CQ255">
            <v>21.991309250000029</v>
          </cell>
          <cell r="CR255">
            <v>115.60384220999995</v>
          </cell>
          <cell r="CS255">
            <v>115.60384220999967</v>
          </cell>
          <cell r="CT255">
            <v>8.4389063899999783</v>
          </cell>
          <cell r="CU255">
            <v>8.438906589999938</v>
          </cell>
          <cell r="CV255">
            <v>121.53388750999991</v>
          </cell>
          <cell r="CW255">
            <v>121.5338875099999</v>
          </cell>
          <cell r="CX255">
            <v>0.2581338599999512</v>
          </cell>
          <cell r="CY255">
            <v>0.25813405999995709</v>
          </cell>
          <cell r="CZ255">
            <v>147.86669301000006</v>
          </cell>
          <cell r="DA255">
            <v>147.86669301000015</v>
          </cell>
          <cell r="DB255">
            <v>47.57089732999993</v>
          </cell>
          <cell r="DC255">
            <v>47.570897529999982</v>
          </cell>
          <cell r="DD255">
            <v>187.14437464000017</v>
          </cell>
          <cell r="DE255">
            <v>187.14437464000008</v>
          </cell>
          <cell r="DF255">
            <v>23.04470467999986</v>
          </cell>
          <cell r="DG255">
            <v>23.044704869999912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bras TVA"/>
      <sheetName val="São Jose"/>
      <sheetName val="Eucalipto"/>
      <sheetName val="Mogno"/>
      <sheetName val="Canpar"/>
      <sheetName val="Canbras Net"/>
      <sheetName val="Walberg"/>
      <sheetName val="Licenses Consol"/>
      <sheetName val="Consol &amp; Inputs"/>
      <sheetName val="Free Cash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AB"/>
    </sheetNames>
    <sheetDataSet>
      <sheetData sheetId="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AB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O MEDIO CONTR"/>
    </sheetNames>
    <sheetDataSet>
      <sheetData sheetId="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O MEDIO CONTR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-IND"/>
      <sheetName val="DRE-VEIC"/>
      <sheetName val="DRE-CONS"/>
      <sheetName val="desafio"/>
      <sheetName val="CEPEM"/>
      <sheetName val="CONS+CEPEM"/>
      <sheetName val="AJUSTES"/>
      <sheetName val="dre97x98-cons"/>
      <sheetName val="dre98x98x99-ind+veic"/>
      <sheetName val="dre98x98x99-grupo"/>
      <sheetName val="dre97x98-cons (3)"/>
      <sheetName val="JUSTIF"/>
      <sheetName val="RBDEZ"/>
      <sheetName val="AJUST X REAL"/>
      <sheetName val="dre96x97-ind"/>
      <sheetName val="DRE98X99"/>
      <sheetName val="GRAFICO DRE"/>
    </sheetNames>
    <sheetDataSet>
      <sheetData sheetId="0" refreshError="1"/>
      <sheetData sheetId="1" refreshError="1">
        <row r="41">
          <cell r="B41">
            <v>1.2087000000000001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-IND"/>
      <sheetName val="DRE-VEIC"/>
      <sheetName val="DRE-CONS"/>
      <sheetName val="desafio"/>
      <sheetName val="CEPEM"/>
      <sheetName val="CONS+CEPEM"/>
      <sheetName val="AJUSTES"/>
      <sheetName val="dre97x98-cons"/>
      <sheetName val="dre98x98x99-ind+veic"/>
      <sheetName val="dre98x98x99-grupo"/>
      <sheetName val="dre97x98-cons (3)"/>
      <sheetName val="JUSTIF"/>
      <sheetName val="RBDEZ"/>
      <sheetName val="AJUST X REAL"/>
      <sheetName val="dre96x97-ind"/>
      <sheetName val="DRE98X99"/>
      <sheetName val="GRAFICO DRE"/>
      <sheetName val="Mes"/>
      <sheetName val="Armaz."/>
      <sheetName val="Instal. Ind."/>
      <sheetName val="Est. Metál."/>
      <sheetName val="Export."/>
      <sheetName val="DPS"/>
      <sheetName val="Galvânica"/>
      <sheetName val="Cons. KWI"/>
      <sheetName val="KW Inox"/>
      <sheetName val="Cons. Grupo"/>
      <sheetName val="Galv. Gerencial"/>
      <sheetName val="Resumo  Segtos."/>
      <sheetName val="Empresa Kw Inox"/>
      <sheetName val=" Kw Inox - Montagem"/>
      <sheetName val=" Kw Inox - Laticínios"/>
      <sheetName val=" Kw Inox - Indust. Inox"/>
      <sheetName val="Base"/>
      <sheetName val="Dados Infor."/>
      <sheetName val="Bal Anal."/>
      <sheetName val="Bal Sint."/>
      <sheetName val="Conf."/>
    </sheetNames>
    <sheetDataSet>
      <sheetData sheetId="0" refreshError="1"/>
      <sheetData sheetId="1" refreshError="1">
        <row r="41">
          <cell r="B41">
            <v>1.2087000000000001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ed Adjustments"/>
      <sheetName val="Schedule A Exhibit B-2"/>
      <sheetName val="Exhibit B1 - Pre Funding"/>
      <sheetName val="Final"/>
      <sheetName val="MC Investors Funding"/>
      <sheetName val="MCII Funding"/>
      <sheetName val="MCIII Funding"/>
      <sheetName val="Great Hill Partners"/>
      <sheetName val="Great Hill Investors"/>
      <sheetName val="All Fund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 de Contas"/>
      <sheetName val="Plano dE_x0009_|N_x0009_|"/>
    </sheetNames>
    <sheetDataSet>
      <sheetData sheetId="0" refreshError="1"/>
      <sheetData sheetId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 de Contas"/>
      <sheetName val="Plano dE_x0009_|N_x0009_|"/>
    </sheetNames>
    <sheetDataSet>
      <sheetData sheetId="0" refreshError="1"/>
      <sheetData sheetId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L REALIZADO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L REALIZADO"/>
    </sheetNames>
    <sheetDataSet>
      <sheetData sheetId="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ed Adjustments"/>
      <sheetName val="Schedule A Exhibit B-2"/>
      <sheetName val="Exhibit B1 - Pre Funding"/>
      <sheetName val="Final"/>
      <sheetName val="MC Investors Funding"/>
      <sheetName val="MCII Funding"/>
      <sheetName val="MCIII Funding"/>
      <sheetName val="Great Hill Partners"/>
      <sheetName val="Great Hill Investors"/>
      <sheetName val="All Fund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 x 2001 GRAPH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 x 2001 GRAPH"/>
    </sheetNames>
    <sheetDataSet>
      <sheetData sheetId="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Information"/>
      <sheetName val="10 Year Pro Forma"/>
      <sheetName val="Consolidated Profit &amp; Loss-US$"/>
      <sheetName val="Statement of Cash Flows-US$"/>
      <sheetName val="Capitalization Summary-US$"/>
      <sheetName val="Series B Preferred Returns"/>
      <sheetName val="Subscriber Payback Analysis-US$"/>
      <sheetName val="Concession Assumptions"/>
      <sheetName val="Home Plant &amp; Sub Assumptions"/>
      <sheetName val="Cap Ex Assumptions-US$"/>
      <sheetName val="Depreciation &amp; Amortization"/>
      <sheetName val="Video Services P&amp;L-US$"/>
      <sheetName val="Data Services P&amp;L-US$"/>
      <sheetName val="Voice Services P&amp;L-US$"/>
      <sheetName val="Consolidated Profit &amp; Loss-R$"/>
      <sheetName val="Video Services Revenue-R$"/>
      <sheetName val="Video Services Expense-R$"/>
      <sheetName val="Data Services Revenue-R$"/>
      <sheetName val="Data Services Expense-R$"/>
      <sheetName val="Voice Services Revenue-R$"/>
      <sheetName val="Voice Services Expense-R$"/>
      <sheetName val="Staffing Metr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WI"/>
      <sheetName val="KWPEÇAS"/>
      <sheetName val="KWSA"/>
    </sheetNames>
    <sheetDataSet>
      <sheetData sheetId="0"/>
      <sheetData sheetId="1"/>
      <sheetData sheetId="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WI"/>
      <sheetName val="KWPEÇAS"/>
      <sheetName val="KWSA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ed Adjustments"/>
      <sheetName val="Schedule A Exhibit B-2"/>
      <sheetName val="Exhibit B1 - Pre Funding"/>
      <sheetName val="Final"/>
      <sheetName val="MC Investors Funding"/>
      <sheetName val="MCII Funding"/>
      <sheetName val="MCIII Funding"/>
      <sheetName val="Great Hill Partners"/>
      <sheetName val="Great Hill Investors"/>
      <sheetName val="All Fund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DGE"/>
    </sheetNames>
    <sheetDataSet>
      <sheetData sheetId="0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DGE"/>
    </sheetNames>
    <sheetDataSet>
      <sheetData sheetId="0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ercial "/>
      <sheetName val="base dados grafico"/>
      <sheetName val="Gráf1"/>
      <sheetName val="Plan1"/>
      <sheetName val="Comercial Janeiro_05"/>
    </sheetNames>
    <sheetDataSet>
      <sheetData sheetId="0" refreshError="1"/>
      <sheetData sheetId="1" refreshError="1">
        <row r="10">
          <cell r="P10">
            <v>8595007.3623999991</v>
          </cell>
        </row>
        <row r="11">
          <cell r="P11">
            <v>8429754.998399999</v>
          </cell>
        </row>
        <row r="12">
          <cell r="P12">
            <v>7434095.1507999999</v>
          </cell>
        </row>
        <row r="13">
          <cell r="P13">
            <v>9024181.0039999988</v>
          </cell>
        </row>
        <row r="14">
          <cell r="P14">
            <v>11681704.097200001</v>
          </cell>
        </row>
        <row r="15">
          <cell r="P15">
            <v>14553640.899599999</v>
          </cell>
        </row>
        <row r="16">
          <cell r="P16">
            <v>17534786.807599999</v>
          </cell>
        </row>
        <row r="17">
          <cell r="P17">
            <v>21610467.424000002</v>
          </cell>
        </row>
        <row r="18">
          <cell r="P18">
            <v>21378507.671999998</v>
          </cell>
        </row>
        <row r="19">
          <cell r="P19">
            <v>21495491.371520001</v>
          </cell>
        </row>
        <row r="20">
          <cell r="P20">
            <v>14982336.713400001</v>
          </cell>
        </row>
        <row r="21">
          <cell r="P21">
            <v>13143312.364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 de Contas"/>
      <sheetName val="MACRO1"/>
      <sheetName val="Page1 - 2"/>
      <sheetName val="Page3 - 5"/>
      <sheetName val="BP"/>
      <sheetName val="DR"/>
      <sheetName val="CF"/>
      <sheetName val="CF (2)"/>
      <sheetName val="ATIVO"/>
      <sheetName val="AC"/>
      <sheetName val="RELP"/>
      <sheetName val="PERMAN - INVEST"/>
      <sheetName val="PERMAN - IMOBILIZADO"/>
      <sheetName val="PASSIVO"/>
      <sheetName val="PC"/>
      <sheetName val="EXLP"/>
      <sheetName val="MUTAÇÃO"/>
      <sheetName val="PIR (IRPJ)"/>
      <sheetName val="PIR (CSL)"/>
      <sheetName val="DEMONSTRAÇÃO DO RESULTADO"/>
      <sheetName val="DR (CUSTEIO MENSAL)"/>
      <sheetName val="BASE DE CÁLCULO (PIS E COFINS)"/>
      <sheetName val="CAPA"/>
      <sheetName val="DR_US$"/>
      <sheetName val="DR (CUSTEIO MENSAL_US$)"/>
      <sheetName val="DR_US$ (2)"/>
      <sheetName val="DR (CUSTEIO MENSAL_US$) (2)"/>
      <sheetName val="Ganho e perda"/>
      <sheetName val="CF_Flutuação"/>
      <sheetName val="DOLAR_2002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</sheetNames>
    <sheetDataSet>
      <sheetData sheetId="0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</sheetNames>
    <sheetDataSet>
      <sheetData sheetId="0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</sheetNames>
    <sheetDataSet>
      <sheetData sheetId="0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</sheetNames>
    <sheetDataSet>
      <sheetData sheetId="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At. Permanente - Dez - 03"/>
      <sheetName val="XREF"/>
      <sheetName val="Tickmarks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Composição"/>
      <sheetName val="Movimentação {PPE}"/>
      <sheetName val="Cálculo Global"/>
      <sheetName val="Global Reavaliação"/>
      <sheetName val="Global variáveis"/>
      <sheetName val="Logs"/>
      <sheetName val="Deprec Movimentação"/>
      <sheetName val="Glocal de depreciação - Final"/>
      <sheetName val="Cálculo Global  - Final"/>
      <sheetName val="Sheet2"/>
      <sheetName val="Taxa Ampliação"/>
      <sheetName val="Imobilizado em Andament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Global Deprec"/>
      <sheetName val="Teste Aquisições"/>
      <sheetName val="Log Aquisições"/>
      <sheetName val="Log Saldo Inicial"/>
      <sheetName val="Deprec.-Amortiz."/>
      <sheetName val="itens totalmente depreciados"/>
      <sheetName val="Detalhe Depreciação"/>
      <sheetName val="Adições e Baixas"/>
      <sheetName val="Resumo Geral da Área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Rollfoward"/>
      <sheetName val="Investimentos"/>
      <sheetName val="Teste Saldo Inicial."/>
      <sheetName val="Sel. Imobilizado -Saldo Inicial"/>
      <sheetName val="Imobilizado - Adições"/>
      <sheetName val="Cálculo Parâmetro"/>
      <sheetName val="Níveis Parâmetro"/>
      <sheetName val="Sumário"/>
      <sheetName val="Abertura"/>
      <sheetName val="Mapa Mov. Imobilizado"/>
      <sheetName val="Reavaliação"/>
      <sheetName val="PAS - Depreciação BRGAAP"/>
      <sheetName val="Depreciação IFRS"/>
      <sheetName val="PAS - Depreciação"/>
      <sheetName val="PAS - Depreciação IFRS"/>
      <sheetName val="IFRS 31-12"/>
      <sheetName val="IFRS 30-11"/>
      <sheetName val="PAS-Depreciação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saldo inicial "/>
      <sheetName val="IFRS"/>
      <sheetName val="Cálculo Parâmetro R 0,7"/>
      <sheetName val="NE"/>
      <sheetName val="Ativo Imobil. Depr. {PPC}"/>
      <sheetName val="PAS Deprec. Rodovias"/>
      <sheetName val="Mapa {ppc}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Teste d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Nota Explicativa"/>
      <sheetName val="Mapa Mov. Reavaliação"/>
      <sheetName val="Teste de adi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Imobilizado"/>
      <sheetName val="Razão Depreciação Diferido"/>
      <sheetName val="Ajuste - Deprec. Software"/>
      <sheetName val="Nota"/>
      <sheetName val="Adições 31.10"/>
      <sheetName val="Adições 31.12"/>
      <sheetName val="PAS - Depreciação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Imobilizado - PPC"/>
      <sheetName val="DESPESA_DEPRECIAÇÃO"/>
      <sheetName val="Circularização"/>
      <sheetName val="Teste Depreci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Análise de Variação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Movimentação Imobilizado"/>
      <sheetName val="Rollforward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Mapa IAS"/>
      <sheetName val="P13.Inventário"/>
      <sheetName val="Prov. Veículo"/>
      <sheetName val="Mapa de Movim."/>
      <sheetName val="Excess Calc"/>
      <sheetName val="Mapa de Movim. (Diferido)"/>
      <sheetName val="NE Imobilizado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local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Inspeção física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Variação ACHE"/>
      <sheetName val="Variação BIO"/>
      <sheetName val="Impairment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(3) Teste de adição"/>
      <sheetName val="(4) PAS depreciação"/>
      <sheetName val="(5) Leasing"/>
      <sheetName val="Bens em Comodato"/>
      <sheetName val="Comodato"/>
      <sheetName val="Teste Saldo 12-07"/>
      <sheetName val="PAS Depreciacão"/>
      <sheetName val="Pendecias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0.11"/>
      <sheetName val="Depreciação Software 30.11"/>
      <sheetName val="Teste de Saldo Inicial 30.11"/>
      <sheetName val="Set-03"/>
      <sheetName val="Jun-03"/>
      <sheetName val="Mov.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bens"/>
      <sheetName val="jan a set 06"/>
      <sheetName val="NE Reaval."/>
      <sheetName val="Mapa Resumo 31.12"/>
      <sheetName val="Var. Saldos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Mapa Movi.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Saldo Inicial"/>
      <sheetName val="Seleção Adição Imob. MTZ"/>
      <sheetName val="Seleção Adição Imob. Barra"/>
      <sheetName val="Seleção Adição BPeMTZ - Dez.08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Mapa de Movimentação dez.07"/>
      <sheetName val="Mapa de Movimentação out.07"/>
      <sheetName val="teste detalhe depreciação"/>
      <sheetName val="1.Mapa de Movimentação Jun08"/>
      <sheetName val="2.PAS Depreciação Jun08"/>
      <sheetName val="1. Mapa de Movimentação Abr.08"/>
      <sheetName val="PAS Depreciação Abr.08"/>
      <sheetName val="P1-Sumário"/>
      <sheetName val="P2-Lead"/>
      <sheetName val="P3 - Mapa de Movimentação"/>
      <sheetName val="P4 - PAS Depreciação"/>
      <sheetName val="P5 - Teste de adição"/>
      <sheetName val="P6 - Base de Seleção_Adiçã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Saldo  Inicial - Baixas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 NBT"/>
      <sheetName val="Mapa Mov. AGO."/>
      <sheetName val="Depreciação AGO."/>
      <sheetName val="Mapa de Mov. Mensal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PAS Depreciacao"/>
      <sheetName val="Dias Trab jan a set 2005"/>
      <sheetName val="Para referencia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Summary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3-Mapa Imobilizado_Consolidado"/>
      <sheetName val="Rede de Cabos"/>
      <sheetName val="Mapa Imobilizado Relatório"/>
      <sheetName val="PAS Decoders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bertura relatóri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8 - Variação Cambial Adto 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P3 - Mapa Mov. Imobilizado"/>
      <sheetName val="P4- PAS Depreciação"/>
      <sheetName val="P5-Teste Saldo Inicial "/>
      <sheetName val="P6-Teste Saldo Inicial Adiciona"/>
      <sheetName val="P7-Diferido"/>
      <sheetName val="P1 . Mapa Movimentação"/>
      <sheetName val="P2 . Teste Depreciações"/>
      <sheetName val="P3. 132014 Imob. And."/>
      <sheetName val="P4. 132051 Imob. And. (AM)"/>
      <sheetName val="P5. 132054 Imob. And."/>
      <sheetName val="Teste Depreciações"/>
      <sheetName val="Mapa de Movimentação 2008"/>
      <sheetName val="Teste de Depreciação 2008"/>
      <sheetName val="Tabela DAAM"/>
      <sheetName val="Lead (2)"/>
      <sheetName val="NE Imobilizado - IFRS"/>
      <sheetName val="NE - BR GAAP"/>
      <sheetName val="Mapa Movimentação Imobilizado"/>
      <sheetName val="Mutação Imobilizado - PPC"/>
      <sheetName val="Teste de Detalhes"/>
      <sheetName val="Mapa Imobiliz SESPO"/>
      <sheetName val="PAS Depreciação Sespo"/>
      <sheetName val="Teste adições Sespo"/>
      <sheetName val="Teste Saldo Inicial Sespo"/>
      <sheetName val="Mapa Imob Vetbrands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Procedimentos Efetuados"/>
      <sheetName val="Teste imobilizado em and."/>
      <sheetName val="Log Testes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Mapa Consolidado"/>
      <sheetName val="Capex"/>
      <sheetName val="Cálculo Taxa Efetiva"/>
      <sheetName val="Suporte Fluxo de caixa"/>
      <sheetName val="5. Sample Size Table"/>
      <sheetName val="P1 - Sumário "/>
      <sheetName val="P2 - Lead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1.Mapa Imobilizado BR GAAP"/>
      <sheetName val="2.PAS Depreciação"/>
      <sheetName val="3.Mapa Diferido"/>
      <sheetName val="4.Amortização"/>
      <sheetName val="5. NE  mov. custo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Mapa de Movimentão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utação imobiliz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CPC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NE 2006"/>
      <sheetName val="Programa IMOB"/>
      <sheetName val="Novo mapa CAL"/>
      <sheetName val="Novo mapa BB"/>
      <sheetName val="Mapa imobilizado CAL"/>
      <sheetName val="Novo mapa BB reaval"/>
      <sheetName val="Novo mapa CAL reaval"/>
      <sheetName val="Mapa Intangível {ppc}"/>
      <sheetName val="Recalculo da depreciação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c008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Mapa de Mov. do Imobilizado"/>
      <sheetName val="Movimentação set.10 a dez.10"/>
      <sheetName val="Report K"/>
      <sheetName val="Variação do Período"/>
      <sheetName val="Baixa de Flaviano"/>
      <sheetName val="1. Mapa de Imobilizado"/>
      <sheetName val="2. PAS de Depreciação"/>
      <sheetName val="3. Teste de Saldo Inicial"/>
      <sheetName val="3. Teste de Adição "/>
      <sheetName val="RollForward Dez.09"/>
      <sheetName val="RollForward Set.09"/>
      <sheetName val="Mapa Ago e Dez.09"/>
      <sheetName val="PAS Depreciação Ago.09"/>
      <sheetName val="PAS Baixas Ago.09"/>
      <sheetName val="Teste de Adições Ago.09"/>
      <sheetName val="Imob Andamento Ago.09"/>
      <sheetName val="Mapa Ago.2009"/>
      <sheetName val="PAS Baixas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Mapa Mov. 31.10"/>
      <sheetName val="Mov 31.12.08"/>
      <sheetName val="Rollforward 31.12.08"/>
      <sheetName val="Mov 31.10.08"/>
      <sheetName val="Global Dep 31.10.08"/>
      <sheetName val="Mov 30.06.08"/>
      <sheetName val="Global Dep 30.06.08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Relatório Patrimonial"/>
      <sheetName val="Controle adicional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Sumario"/>
      <sheetName val="Cálculo Parâmetro AZ_BR"/>
      <sheetName val="Cálculo Parâmetro Gr_PI"/>
      <sheetName val="Máquinas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P3 - NE"/>
      <sheetName val="P5 - Adições"/>
      <sheetName val="P6 - Baixas"/>
      <sheetName val="P7 - Depreciação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Controle Patrimonial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Tabela Sample Size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4 - Teste de Adição"/>
      <sheetName val="P6 - PAS Depreciação"/>
      <sheetName val="P7 - Teste de Baixa"/>
      <sheetName val="P8 -Tabela Parâmetro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Ajuste 2340"/>
      <sheetName val="Teste Insp."/>
      <sheetName val="Imoveis não operacionais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Seleção"/>
      <sheetName val="ACL"/>
      <sheetName val="Detalhes imobilizado"/>
      <sheetName val="Composição e depreciaçã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Tabela"/>
      <sheetName val="Appendix 14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Adições CBMP 30.06.06"/>
      <sheetName val="Inspeção física POS 30.06.06"/>
      <sheetName val="Adição POS CBMP 30.06.06"/>
      <sheetName val="P2 - Mapa de Movimentação"/>
      <sheetName val="P3 - PAS Depreciação"/>
      <sheetName val="P5 - Log Adição"/>
      <sheetName val="P6 - Nota Relatório"/>
      <sheetName val="P6 - Teste Saldo Inicial"/>
      <sheetName val="Programa de Trabalho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tivo Fixo-Movimentação"/>
      <sheetName val="Checklist Impairment"/>
      <sheetName val="Cálculo de itens - Adição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{PPC} Demonstrativo Leasing"/>
      <sheetName val="Ajustes a Lei 11.638"/>
      <sheetName val="Comp. Analítica Imob."/>
      <sheetName val="Mapa de Movimentação 31.10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Sample Size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Mapa movimentação e PAS deprec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. Lead"/>
      <sheetName val="Log ACL 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Teste Detalhe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Exaustão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prec exaust"/>
      <sheetName val="Teste taxas depreciacao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INFO"/>
      <sheetName val="ABRIL 2000"/>
      <sheetName val="Mapa Mov Imobilizado"/>
      <sheetName val="Mapa Mov e PAS Depr"/>
      <sheetName val="Imobilzado em Andamento"/>
      <sheetName val="Bx Ativo Imob."/>
      <sheetName val=""/>
      <sheetName val="Teste Detalhes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Comparativo (UIR)"/>
      <sheetName val="Doação Terreno"/>
      <sheetName val="Gastos Implantação"/>
      <sheetName val="N.E.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Análise Ind. Impairment"/>
      <sheetName val="Movimentação 30.09"/>
      <sheetName val="Global 30.09"/>
      <sheetName val="Saldo Inicial 2009"/>
      <sheetName val="Composição Analítica"/>
      <sheetName val="Insp Física Intangível"/>
      <sheetName val="Adição-Baixa 31.12.08"/>
      <sheetName val="Adição-Baixa 30.06.08"/>
      <sheetName val="Totalmente Deprec."/>
      <sheetName val="Adição-Baixa"/>
      <sheetName val="Imob. Polics"/>
      <sheetName val="Leasing Politec"/>
      <sheetName val="Leasing Polics"/>
    </sheetNames>
    <sheetDataSet>
      <sheetData sheetId="0" refreshError="1">
        <row r="110">
          <cell r="L110">
            <v>92556</v>
          </cell>
          <cell r="N110">
            <v>90599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/>
      <sheetData sheetId="46"/>
      <sheetData sheetId="47"/>
      <sheetData sheetId="48"/>
      <sheetData sheetId="49" refreshError="1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 refreshError="1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/>
      <sheetData sheetId="224"/>
      <sheetData sheetId="225" refreshError="1"/>
      <sheetData sheetId="226" refreshError="1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/>
      <sheetData sheetId="237" refreshError="1"/>
      <sheetData sheetId="238"/>
      <sheetData sheetId="239"/>
      <sheetData sheetId="240"/>
      <sheetData sheetId="24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 refreshError="1"/>
      <sheetData sheetId="375" refreshError="1"/>
      <sheetData sheetId="376" refreshError="1"/>
      <sheetData sheetId="377" refreshError="1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/>
      <sheetData sheetId="394"/>
      <sheetData sheetId="395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/>
      <sheetData sheetId="468" refreshError="1"/>
      <sheetData sheetId="469" refreshError="1"/>
      <sheetData sheetId="470"/>
      <sheetData sheetId="471" refreshError="1"/>
      <sheetData sheetId="472"/>
      <sheetData sheetId="473" refreshError="1"/>
      <sheetData sheetId="474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/>
      <sheetData sheetId="502" refreshError="1"/>
      <sheetData sheetId="503" refreshError="1"/>
      <sheetData sheetId="504" refreshError="1"/>
      <sheetData sheetId="505" refreshError="1"/>
      <sheetData sheetId="506"/>
      <sheetData sheetId="507"/>
      <sheetData sheetId="508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/>
      <sheetData sheetId="603" refreshError="1"/>
      <sheetData sheetId="604">
        <row r="17">
          <cell r="U17">
            <v>39813</v>
          </cell>
        </row>
      </sheetData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/>
      <sheetData sheetId="641"/>
      <sheetData sheetId="642" refreshError="1"/>
      <sheetData sheetId="643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/>
      <sheetData sheetId="662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/>
      <sheetData sheetId="677"/>
      <sheetData sheetId="678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/>
      <sheetData sheetId="790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/>
      <sheetData sheetId="812"/>
      <sheetData sheetId="813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/>
      <sheetData sheetId="831"/>
      <sheetData sheetId="832"/>
      <sheetData sheetId="833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/>
      <sheetData sheetId="886"/>
      <sheetData sheetId="887"/>
      <sheetData sheetId="888"/>
      <sheetData sheetId="889"/>
      <sheetData sheetId="890" refreshError="1"/>
      <sheetData sheetId="891"/>
      <sheetData sheetId="892"/>
      <sheetData sheetId="893"/>
      <sheetData sheetId="894"/>
      <sheetData sheetId="895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/>
      <sheetData sheetId="2780"/>
      <sheetData sheetId="2781"/>
      <sheetData sheetId="2782"/>
      <sheetData sheetId="2783"/>
      <sheetData sheetId="2784"/>
      <sheetData sheetId="2785"/>
      <sheetData sheetId="2786"/>
      <sheetData sheetId="2787"/>
      <sheetData sheetId="2788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/>
      <sheetData sheetId="2805"/>
      <sheetData sheetId="2806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/>
      <sheetData sheetId="2836" refreshError="1"/>
      <sheetData sheetId="2837" refreshError="1"/>
      <sheetData sheetId="2838" refreshError="1"/>
      <sheetData sheetId="2839" refreshError="1"/>
      <sheetData sheetId="2840"/>
      <sheetData sheetId="2841"/>
      <sheetData sheetId="2842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/>
      <sheetData sheetId="2883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/>
      <sheetData sheetId="2900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/>
      <sheetData sheetId="2916"/>
      <sheetData sheetId="2917"/>
      <sheetData sheetId="2918" refreshError="1"/>
      <sheetData sheetId="2919" refreshError="1"/>
      <sheetData sheetId="292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ckmarks 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Information"/>
      <sheetName val="10 Year Pro Forma"/>
      <sheetName val="Consolidated Profit &amp; Loss-US$"/>
      <sheetName val="Statement of Cash Flows-US$"/>
      <sheetName val="Capitalization Summary-US$"/>
      <sheetName val="Series B Preferred Returns"/>
      <sheetName val="Subscriber Payback Analysis-US$"/>
      <sheetName val="Concession Assumptions"/>
      <sheetName val="Home Plant &amp; Sub Assumptions"/>
      <sheetName val="Cap Ex Assumptions-US$"/>
      <sheetName val="Depreciation &amp; Amortization"/>
      <sheetName val="Video Services P&amp;L-US$"/>
      <sheetName val="Data Services P&amp;L-US$"/>
      <sheetName val="Voice Services P&amp;L-US$"/>
      <sheetName val="Consolidated Profit &amp; Loss-R$"/>
      <sheetName val="Video Services Revenue-R$"/>
      <sheetName val="Video Services Expense-R$"/>
      <sheetName val="Data Services Revenue-R$"/>
      <sheetName val="Data Services Expense-R$"/>
      <sheetName val="Voice Services Revenue-R$"/>
      <sheetName val="Voice Services Expense-R$"/>
      <sheetName val="Staffing Metr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ckmarks "/>
    </sheetNames>
    <sheetDataSet>
      <sheetData sheetId="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DIVIDAMENTO"/>
    </sheetNames>
    <sheetDataSet>
      <sheetData sheetId="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DIVIDAMENTO"/>
    </sheetNames>
    <sheetDataSet>
      <sheetData sheetId="0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SEG PR"/>
    </sheetNames>
    <sheetDataSet>
      <sheetData sheetId="0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SEG PR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ADESCO 614297-4"/>
    </sheetNames>
    <sheetDataSet>
      <sheetData sheetId="0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ADESCO 614297-4"/>
    </sheetNames>
    <sheetDataSet>
      <sheetData sheetId="0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</sheetNames>
    <sheetDataSet>
      <sheetData sheetId="0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</sheetNames>
    <sheetDataSet>
      <sheetData sheetId="0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Abertura Saldos"/>
      <sheetName val="Para referencia"/>
      <sheetName val="Resumo de aplicações"/>
      <sheetName val="Circularização"/>
      <sheetName val="PAS de juros"/>
      <sheetName val="Composição Aplicação"/>
      <sheetName val="Parâmetro"/>
      <sheetName val="XREF"/>
      <sheetName val="Tickmarks"/>
      <sheetName val="Resumo"/>
      <sheetName val="Mapa Imobilizado"/>
      <sheetName val="Mapa de Resultado"/>
      <sheetName val="Deposito Judicial"/>
      <sheetName val="lo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Information"/>
      <sheetName val="10 Year Pro Forma"/>
      <sheetName val="Consolidated Profit &amp; Loss-US$"/>
      <sheetName val="Statement of Cash Flows-US$"/>
      <sheetName val="Capitalization Summary-US$"/>
      <sheetName val="Series B Preferred Returns"/>
      <sheetName val="Subscriber Payback Analysis-US$"/>
      <sheetName val="Concession Assumptions"/>
      <sheetName val="Home Plant &amp; Sub Assumptions"/>
      <sheetName val="Cap Ex Assumptions-US$"/>
      <sheetName val="Depreciation &amp; Amortization"/>
      <sheetName val="Video Services P&amp;L-US$"/>
      <sheetName val="Data Services P&amp;L-US$"/>
      <sheetName val="Voice Services P&amp;L-US$"/>
      <sheetName val="Consolidated Profit &amp; Loss-R$"/>
      <sheetName val="Video Services Revenue-R$"/>
      <sheetName val="Video Services Expense-R$"/>
      <sheetName val="Data Services Revenue-R$"/>
      <sheetName val="Data Services Expense-R$"/>
      <sheetName val="Voice Services Revenue-R$"/>
      <sheetName val="Voice Services Expense-R$"/>
      <sheetName val="Staffing Metr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 REALIZADO"/>
      <sheetName val="DRE"/>
      <sheetName val="DFC "/>
      <sheetName val="BP"/>
      <sheetName val="DESPESAS"/>
      <sheetName val="EBITDA"/>
      <sheetName val="ENDIVIDAMENTO"/>
      <sheetName val="ROIC"/>
      <sheetName val="RECEITA LÍQUIDA"/>
      <sheetName val="CAPEX"/>
      <sheetName val="RECEITA LIQUIDA - MI E ME."/>
      <sheetName val="PAYOUT"/>
    </sheetNames>
    <sheetDataSet>
      <sheetData sheetId="0"/>
      <sheetData sheetId="1">
        <row r="24">
          <cell r="BS24">
            <v>382468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 REALIZADO"/>
      <sheetName val="BP"/>
      <sheetName val="DRE"/>
      <sheetName val="DFC "/>
      <sheetName val="DESPESAS"/>
      <sheetName val="EBITDA"/>
      <sheetName val="ENDIVIDAMENTO"/>
      <sheetName val="ROIC"/>
      <sheetName val="RECEITA LÍQUIDA"/>
      <sheetName val="CAPEX"/>
      <sheetName val="RECEITA LIQUIDA - MI E ME."/>
      <sheetName val="PAYOUT"/>
    </sheetNames>
    <sheetDataSet>
      <sheetData sheetId="0" refreshError="1"/>
      <sheetData sheetId="1" refreshError="1"/>
      <sheetData sheetId="2">
        <row r="8">
          <cell r="BH8">
            <v>327834</v>
          </cell>
        </row>
        <row r="10">
          <cell r="BH10">
            <v>-230874</v>
          </cell>
        </row>
        <row r="24">
          <cell r="BH24">
            <v>37004</v>
          </cell>
        </row>
      </sheetData>
      <sheetData sheetId="3">
        <row r="50">
          <cell r="BH50">
            <v>-15557</v>
          </cell>
        </row>
      </sheetData>
      <sheetData sheetId="4" refreshError="1"/>
      <sheetData sheetId="5">
        <row r="10">
          <cell r="BH10">
            <v>63270</v>
          </cell>
        </row>
      </sheetData>
      <sheetData sheetId="6">
        <row r="30">
          <cell r="BH30">
            <v>513442</v>
          </cell>
        </row>
        <row r="31">
          <cell r="BH31">
            <v>-225112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CCA9B-2983-496B-B6DF-F182DC6A7E29}">
  <sheetPr>
    <tabColor theme="3" tint="-0.249977111117893"/>
  </sheetPr>
  <dimension ref="A1:JF23"/>
  <sheetViews>
    <sheetView showGridLines="0" zoomScaleNormal="100" workbookViewId="0">
      <pane xSplit="54" ySplit="8" topLeftCell="BG9" activePane="bottomRight" state="frozen"/>
      <selection activeCell="B6" sqref="B6"/>
      <selection pane="topRight" activeCell="B6" sqref="B6"/>
      <selection pane="bottomLeft" activeCell="B6" sqref="B6"/>
      <selection pane="bottomRight" activeCell="BW1" sqref="BW1:BW1048576"/>
    </sheetView>
  </sheetViews>
  <sheetFormatPr defaultColWidth="9.140625" defaultRowHeight="15" x14ac:dyDescent="0.25"/>
  <cols>
    <col min="1" max="1" width="7.5703125" style="4" customWidth="1"/>
    <col min="2" max="2" width="43.5703125" style="2" bestFit="1" customWidth="1"/>
    <col min="3" max="4" width="8.28515625" style="2" hidden="1" customWidth="1"/>
    <col min="5" max="9" width="8.7109375" style="2" hidden="1" customWidth="1"/>
    <col min="10" max="10" width="9.28515625" style="2" hidden="1" customWidth="1"/>
    <col min="11" max="12" width="8.7109375" style="2" hidden="1" customWidth="1"/>
    <col min="13" max="13" width="8.28515625" style="2" hidden="1" customWidth="1"/>
    <col min="14" max="15" width="9.28515625" style="2" hidden="1" customWidth="1"/>
    <col min="16" max="16" width="8.7109375" style="2" hidden="1" customWidth="1"/>
    <col min="17" max="39" width="9.28515625" style="2" hidden="1" customWidth="1"/>
    <col min="40" max="40" width="8.7109375" style="2" hidden="1" customWidth="1"/>
    <col min="41" max="42" width="9.28515625" style="2" hidden="1" customWidth="1"/>
    <col min="43" max="43" width="8.7109375" style="2" hidden="1" customWidth="1"/>
    <col min="44" max="49" width="9.28515625" style="2" hidden="1" customWidth="1"/>
    <col min="50" max="50" width="9.28515625" style="3" hidden="1" customWidth="1"/>
    <col min="51" max="55" width="9.28515625" style="3" bestFit="1" customWidth="1"/>
    <col min="56" max="58" width="12.42578125" style="3" customWidth="1"/>
    <col min="59" max="59" width="9.85546875" style="3" customWidth="1"/>
    <col min="60" max="60" width="12.42578125" style="3" customWidth="1"/>
    <col min="61" max="63" width="12.42578125" style="3" hidden="1" customWidth="1"/>
    <col min="64" max="71" width="12.42578125" style="2" hidden="1" customWidth="1"/>
    <col min="72" max="75" width="12.42578125" style="2" customWidth="1"/>
    <col min="76" max="16384" width="9.140625" style="1"/>
  </cols>
  <sheetData>
    <row r="1" spans="1:266" x14ac:dyDescent="0.25">
      <c r="U1" s="30" t="s">
        <v>69</v>
      </c>
    </row>
    <row r="2" spans="1:266" s="6" customFormat="1" ht="15.75" thickBot="1" x14ac:dyDescent="0.3">
      <c r="A2" s="4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spans="1:266" s="6" customFormat="1" ht="8.25" customHeight="1" x14ac:dyDescent="0.2">
      <c r="A3" s="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</row>
    <row r="4" spans="1:266" s="5" customFormat="1" ht="12.75" x14ac:dyDescent="0.2">
      <c r="A4" s="9"/>
      <c r="B4" s="27" t="s">
        <v>68</v>
      </c>
      <c r="C4" s="26" t="s">
        <v>67</v>
      </c>
      <c r="D4" s="26" t="s">
        <v>66</v>
      </c>
      <c r="E4" s="26" t="s">
        <v>65</v>
      </c>
      <c r="F4" s="26" t="s">
        <v>64</v>
      </c>
      <c r="G4" s="26" t="s">
        <v>63</v>
      </c>
      <c r="H4" s="26" t="s">
        <v>62</v>
      </c>
      <c r="I4" s="26" t="s">
        <v>61</v>
      </c>
      <c r="J4" s="26" t="s">
        <v>60</v>
      </c>
      <c r="K4" s="26" t="s">
        <v>59</v>
      </c>
      <c r="L4" s="26" t="s">
        <v>58</v>
      </c>
      <c r="M4" s="26" t="s">
        <v>57</v>
      </c>
      <c r="N4" s="26" t="s">
        <v>56</v>
      </c>
      <c r="O4" s="26" t="s">
        <v>55</v>
      </c>
      <c r="P4" s="26" t="s">
        <v>54</v>
      </c>
      <c r="Q4" s="26" t="s">
        <v>53</v>
      </c>
      <c r="R4" s="26" t="s">
        <v>52</v>
      </c>
      <c r="S4" s="26" t="s">
        <v>51</v>
      </c>
      <c r="T4" s="26" t="s">
        <v>50</v>
      </c>
      <c r="U4" s="26" t="s">
        <v>49</v>
      </c>
      <c r="V4" s="26" t="s">
        <v>48</v>
      </c>
      <c r="W4" s="26" t="s">
        <v>47</v>
      </c>
      <c r="X4" s="26" t="s">
        <v>46</v>
      </c>
      <c r="Y4" s="26" t="s">
        <v>45</v>
      </c>
      <c r="Z4" s="26" t="s">
        <v>44</v>
      </c>
      <c r="AA4" s="26" t="s">
        <v>43</v>
      </c>
      <c r="AB4" s="26" t="s">
        <v>42</v>
      </c>
      <c r="AC4" s="26" t="s">
        <v>41</v>
      </c>
      <c r="AD4" s="26" t="s">
        <v>40</v>
      </c>
      <c r="AE4" s="26" t="s">
        <v>39</v>
      </c>
      <c r="AF4" s="26" t="s">
        <v>38</v>
      </c>
      <c r="AG4" s="26" t="s">
        <v>37</v>
      </c>
      <c r="AH4" s="26" t="s">
        <v>36</v>
      </c>
      <c r="AI4" s="26" t="s">
        <v>35</v>
      </c>
      <c r="AJ4" s="26" t="s">
        <v>34</v>
      </c>
      <c r="AK4" s="26" t="s">
        <v>33</v>
      </c>
      <c r="AL4" s="26" t="s">
        <v>32</v>
      </c>
      <c r="AM4" s="26" t="s">
        <v>31</v>
      </c>
      <c r="AN4" s="26" t="s">
        <v>30</v>
      </c>
      <c r="AO4" s="26" t="s">
        <v>29</v>
      </c>
      <c r="AP4" s="26" t="s">
        <v>28</v>
      </c>
      <c r="AQ4" s="26" t="s">
        <v>27</v>
      </c>
      <c r="AR4" s="26" t="s">
        <v>26</v>
      </c>
      <c r="AS4" s="26" t="s">
        <v>25</v>
      </c>
      <c r="AT4" s="26" t="s">
        <v>24</v>
      </c>
      <c r="AU4" s="26" t="s">
        <v>23</v>
      </c>
      <c r="AV4" s="26" t="s">
        <v>22</v>
      </c>
      <c r="AW4" s="26" t="s">
        <v>21</v>
      </c>
      <c r="AX4" s="26" t="s">
        <v>20</v>
      </c>
      <c r="AY4" s="26" t="s">
        <v>19</v>
      </c>
      <c r="AZ4" s="26" t="s">
        <v>18</v>
      </c>
      <c r="BA4" s="26" t="s">
        <v>17</v>
      </c>
      <c r="BB4" s="26" t="s">
        <v>16</v>
      </c>
      <c r="BC4" s="26" t="s">
        <v>15</v>
      </c>
      <c r="BD4" s="26" t="s">
        <v>14</v>
      </c>
      <c r="BE4" s="26" t="s">
        <v>13</v>
      </c>
      <c r="BF4" s="26" t="s">
        <v>12</v>
      </c>
      <c r="BG4" s="26" t="s">
        <v>248</v>
      </c>
      <c r="BH4" s="26" t="s">
        <v>251</v>
      </c>
      <c r="BI4" s="25">
        <v>2010</v>
      </c>
      <c r="BJ4" s="25">
        <v>2011</v>
      </c>
      <c r="BK4" s="25">
        <v>2012</v>
      </c>
      <c r="BL4" s="25">
        <v>2013</v>
      </c>
      <c r="BM4" s="25">
        <v>2014</v>
      </c>
      <c r="BN4" s="25">
        <v>2015</v>
      </c>
      <c r="BO4" s="25">
        <v>2016</v>
      </c>
      <c r="BP4" s="25">
        <v>2017</v>
      </c>
      <c r="BQ4" s="25">
        <v>2018</v>
      </c>
      <c r="BR4" s="25">
        <v>2019</v>
      </c>
      <c r="BS4" s="25">
        <v>2020</v>
      </c>
      <c r="BT4" s="25">
        <v>2021</v>
      </c>
      <c r="BU4" s="25">
        <v>2022</v>
      </c>
      <c r="BV4" s="25">
        <v>2023</v>
      </c>
      <c r="BW4" s="25">
        <v>2024</v>
      </c>
    </row>
    <row r="5" spans="1:266" s="18" customFormat="1" ht="12.75" x14ac:dyDescent="0.2">
      <c r="A5" s="9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</row>
    <row r="6" spans="1:266" s="18" customFormat="1" ht="12.75" x14ac:dyDescent="0.2">
      <c r="A6" s="9"/>
      <c r="B6" s="24" t="s">
        <v>11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</row>
    <row r="7" spans="1:266" s="18" customFormat="1" ht="12.75" x14ac:dyDescent="0.2">
      <c r="A7" s="9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</row>
    <row r="8" spans="1:266" s="5" customFormat="1" ht="12.75" x14ac:dyDescent="0.2">
      <c r="A8" s="9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</row>
    <row r="9" spans="1:266" s="5" customFormat="1" ht="12.75" x14ac:dyDescent="0.2">
      <c r="A9" s="9"/>
      <c r="B9" s="16" t="s">
        <v>10</v>
      </c>
      <c r="C9" s="15">
        <v>73244</v>
      </c>
      <c r="D9" s="15">
        <v>75841</v>
      </c>
      <c r="E9" s="15">
        <v>97862</v>
      </c>
      <c r="F9" s="15">
        <v>119383</v>
      </c>
      <c r="G9" s="15">
        <v>60718</v>
      </c>
      <c r="H9" s="15">
        <v>86038</v>
      </c>
      <c r="I9" s="15">
        <v>125679</v>
      </c>
      <c r="J9" s="15">
        <v>149691</v>
      </c>
      <c r="K9" s="15">
        <v>97702</v>
      </c>
      <c r="L9" s="15">
        <v>73495</v>
      </c>
      <c r="M9" s="15">
        <v>94818</v>
      </c>
      <c r="N9" s="15">
        <v>158426</v>
      </c>
      <c r="O9" s="15">
        <v>119521</v>
      </c>
      <c r="P9" s="15">
        <v>128779</v>
      </c>
      <c r="Q9" s="15">
        <v>166926</v>
      </c>
      <c r="R9" s="15">
        <v>179536</v>
      </c>
      <c r="S9" s="15">
        <v>173270</v>
      </c>
      <c r="T9" s="15">
        <v>226683</v>
      </c>
      <c r="U9" s="15">
        <v>254348</v>
      </c>
      <c r="V9" s="15">
        <v>251540</v>
      </c>
      <c r="W9" s="15">
        <v>107909</v>
      </c>
      <c r="X9" s="15">
        <v>171520</v>
      </c>
      <c r="Y9" s="15">
        <v>202765</v>
      </c>
      <c r="Z9" s="15">
        <v>223785</v>
      </c>
      <c r="AA9" s="15">
        <v>115793</v>
      </c>
      <c r="AB9" s="15">
        <v>88293</v>
      </c>
      <c r="AC9" s="15">
        <v>120912</v>
      </c>
      <c r="AD9" s="15">
        <v>150300</v>
      </c>
      <c r="AE9" s="15">
        <v>117231</v>
      </c>
      <c r="AF9" s="15">
        <v>125031</v>
      </c>
      <c r="AG9" s="15">
        <v>161769</v>
      </c>
      <c r="AH9" s="15">
        <v>174344</v>
      </c>
      <c r="AI9" s="15">
        <v>108595</v>
      </c>
      <c r="AJ9" s="15">
        <v>107649</v>
      </c>
      <c r="AK9" s="15">
        <v>166100</v>
      </c>
      <c r="AL9" s="15">
        <v>193956</v>
      </c>
      <c r="AM9" s="15">
        <v>137531</v>
      </c>
      <c r="AN9" s="15">
        <v>117052</v>
      </c>
      <c r="AO9" s="15">
        <v>149522</v>
      </c>
      <c r="AP9" s="15">
        <v>179360</v>
      </c>
      <c r="AQ9" s="15">
        <v>127482</v>
      </c>
      <c r="AR9" s="15">
        <v>93992</v>
      </c>
      <c r="AS9" s="15">
        <v>201645</v>
      </c>
      <c r="AT9" s="15">
        <v>248124</v>
      </c>
      <c r="AU9" s="15">
        <v>236180</v>
      </c>
      <c r="AV9" s="15">
        <v>242654</v>
      </c>
      <c r="AW9" s="15">
        <v>330467</v>
      </c>
      <c r="AX9" s="15">
        <v>416878</v>
      </c>
      <c r="AY9" s="15">
        <v>437595</v>
      </c>
      <c r="AZ9" s="15">
        <v>360074</v>
      </c>
      <c r="BA9" s="15">
        <v>515754</v>
      </c>
      <c r="BB9" s="15">
        <v>501978</v>
      </c>
      <c r="BC9" s="15">
        <v>323104</v>
      </c>
      <c r="BD9" s="15">
        <v>281197</v>
      </c>
      <c r="BE9" s="15">
        <v>405628</v>
      </c>
      <c r="BF9" s="15">
        <v>502205</v>
      </c>
      <c r="BG9" s="15">
        <v>380311</v>
      </c>
      <c r="BH9" s="15">
        <f>+[71]DRE!BH8</f>
        <v>327834</v>
      </c>
      <c r="BI9" s="15">
        <v>366330</v>
      </c>
      <c r="BJ9" s="15">
        <v>422126</v>
      </c>
      <c r="BK9" s="15">
        <v>424441</v>
      </c>
      <c r="BL9" s="15">
        <v>594762</v>
      </c>
      <c r="BM9" s="15">
        <v>905841</v>
      </c>
      <c r="BN9" s="15">
        <v>705979</v>
      </c>
      <c r="BO9" s="15">
        <v>475298</v>
      </c>
      <c r="BP9" s="15">
        <v>578375</v>
      </c>
      <c r="BQ9" s="15">
        <v>576300</v>
      </c>
      <c r="BR9" s="15">
        <v>583465</v>
      </c>
      <c r="BS9" s="15">
        <v>671243</v>
      </c>
      <c r="BT9" s="15">
        <v>1226179</v>
      </c>
      <c r="BU9" s="15">
        <v>1815401</v>
      </c>
      <c r="BV9" s="15">
        <v>1512134</v>
      </c>
      <c r="BW9" s="15">
        <v>708145</v>
      </c>
      <c r="BX9" s="14"/>
    </row>
    <row r="10" spans="1:266" s="5" customFormat="1" ht="12.75" x14ac:dyDescent="0.2">
      <c r="A10" s="9"/>
      <c r="B10" s="11" t="s">
        <v>9</v>
      </c>
      <c r="C10" s="12">
        <v>-59545</v>
      </c>
      <c r="D10" s="12">
        <v>-58305</v>
      </c>
      <c r="E10" s="12">
        <v>-73562</v>
      </c>
      <c r="F10" s="12">
        <v>-94396</v>
      </c>
      <c r="G10" s="12">
        <v>-50691</v>
      </c>
      <c r="H10" s="12">
        <v>-70632</v>
      </c>
      <c r="I10" s="12">
        <v>-98920</v>
      </c>
      <c r="J10" s="12">
        <v>-116173</v>
      </c>
      <c r="K10" s="12">
        <v>-77506</v>
      </c>
      <c r="L10" s="12">
        <v>-58772</v>
      </c>
      <c r="M10" s="12">
        <v>-73268</v>
      </c>
      <c r="N10" s="12">
        <v>-118856</v>
      </c>
      <c r="O10" s="12">
        <v>-93018</v>
      </c>
      <c r="P10" s="12">
        <v>-98440</v>
      </c>
      <c r="Q10" s="12">
        <v>-114210</v>
      </c>
      <c r="R10" s="12">
        <v>-127179</v>
      </c>
      <c r="S10" s="12">
        <v>-129967</v>
      </c>
      <c r="T10" s="12">
        <v>-170321</v>
      </c>
      <c r="U10" s="12">
        <v>-186027</v>
      </c>
      <c r="V10" s="12">
        <v>-201606</v>
      </c>
      <c r="W10" s="12">
        <v>-104917</v>
      </c>
      <c r="X10" s="12">
        <v>-152761</v>
      </c>
      <c r="Y10" s="12">
        <v>-165765</v>
      </c>
      <c r="Z10" s="12">
        <v>-191739</v>
      </c>
      <c r="AA10" s="12">
        <v>-106041</v>
      </c>
      <c r="AB10" s="12">
        <v>-82907</v>
      </c>
      <c r="AC10" s="12">
        <v>-102607</v>
      </c>
      <c r="AD10" s="12">
        <v>-151039</v>
      </c>
      <c r="AE10" s="12">
        <v>-107369</v>
      </c>
      <c r="AF10" s="12">
        <v>-112326</v>
      </c>
      <c r="AG10" s="12">
        <v>-142870</v>
      </c>
      <c r="AH10" s="12">
        <v>-167382</v>
      </c>
      <c r="AI10" s="12">
        <v>-101662</v>
      </c>
      <c r="AJ10" s="12">
        <v>-101849</v>
      </c>
      <c r="AK10" s="12">
        <v>-140221</v>
      </c>
      <c r="AL10" s="12">
        <v>-149208</v>
      </c>
      <c r="AM10" s="12">
        <v>-110435</v>
      </c>
      <c r="AN10" s="12">
        <v>-89200</v>
      </c>
      <c r="AO10" s="12">
        <v>-109016</v>
      </c>
      <c r="AP10" s="12">
        <v>-129620</v>
      </c>
      <c r="AQ10" s="12">
        <v>-97886</v>
      </c>
      <c r="AR10" s="12">
        <v>-73524</v>
      </c>
      <c r="AS10" s="12">
        <v>-144691</v>
      </c>
      <c r="AT10" s="12">
        <v>-192625</v>
      </c>
      <c r="AU10" s="12">
        <v>-185107</v>
      </c>
      <c r="AV10" s="12">
        <v>-198522</v>
      </c>
      <c r="AW10" s="12">
        <v>-239625</v>
      </c>
      <c r="AX10" s="12">
        <v>-271436</v>
      </c>
      <c r="AY10" s="12">
        <v>-267844</v>
      </c>
      <c r="AZ10" s="12">
        <v>-239419</v>
      </c>
      <c r="BA10" s="12">
        <v>-330920</v>
      </c>
      <c r="BB10" s="12">
        <v>-315035</v>
      </c>
      <c r="BC10" s="12">
        <v>-220701</v>
      </c>
      <c r="BD10" s="12">
        <v>-199116</v>
      </c>
      <c r="BE10" s="12">
        <v>-292745</v>
      </c>
      <c r="BF10" s="12">
        <v>-350724</v>
      </c>
      <c r="BG10" s="12">
        <v>-258002</v>
      </c>
      <c r="BH10" s="12">
        <f>+[71]DRE!BH10</f>
        <v>-230874</v>
      </c>
      <c r="BI10" s="12">
        <v>-285808</v>
      </c>
      <c r="BJ10" s="12">
        <v>-336416</v>
      </c>
      <c r="BK10" s="12">
        <v>-328402</v>
      </c>
      <c r="BL10" s="12">
        <v>-432847</v>
      </c>
      <c r="BM10" s="12">
        <v>-687921</v>
      </c>
      <c r="BN10" s="12">
        <v>-615182</v>
      </c>
      <c r="BO10" s="12">
        <v>-442594</v>
      </c>
      <c r="BP10" s="12">
        <v>-529947</v>
      </c>
      <c r="BQ10" s="12">
        <v>-492940</v>
      </c>
      <c r="BR10" s="12">
        <v>-438271</v>
      </c>
      <c r="BS10" s="12">
        <v>-508726</v>
      </c>
      <c r="BT10" s="12">
        <v>-894690</v>
      </c>
      <c r="BU10" s="12">
        <v>-1153218</v>
      </c>
      <c r="BV10" s="12">
        <v>-1063286</v>
      </c>
      <c r="BW10" s="12">
        <v>-488876</v>
      </c>
    </row>
    <row r="11" spans="1:266" s="5" customFormat="1" ht="12.75" x14ac:dyDescent="0.2">
      <c r="A11" s="9"/>
      <c r="B11" s="11" t="s">
        <v>8</v>
      </c>
      <c r="C11" s="12">
        <v>13699</v>
      </c>
      <c r="D11" s="12">
        <v>17536</v>
      </c>
      <c r="E11" s="12">
        <v>24300</v>
      </c>
      <c r="F11" s="12">
        <v>24987</v>
      </c>
      <c r="G11" s="12">
        <v>10027</v>
      </c>
      <c r="H11" s="12">
        <v>15406</v>
      </c>
      <c r="I11" s="12">
        <v>26759</v>
      </c>
      <c r="J11" s="12">
        <v>33518</v>
      </c>
      <c r="K11" s="12">
        <v>20196</v>
      </c>
      <c r="L11" s="12">
        <v>14723</v>
      </c>
      <c r="M11" s="12">
        <v>21550</v>
      </c>
      <c r="N11" s="12">
        <v>39570</v>
      </c>
      <c r="O11" s="12">
        <v>26503</v>
      </c>
      <c r="P11" s="12">
        <v>30339</v>
      </c>
      <c r="Q11" s="12">
        <v>52716</v>
      </c>
      <c r="R11" s="12">
        <v>52357</v>
      </c>
      <c r="S11" s="12">
        <v>43303</v>
      </c>
      <c r="T11" s="12">
        <v>56362</v>
      </c>
      <c r="U11" s="12">
        <v>68321</v>
      </c>
      <c r="V11" s="12">
        <v>49934</v>
      </c>
      <c r="W11" s="12">
        <v>2992</v>
      </c>
      <c r="X11" s="12">
        <v>18759</v>
      </c>
      <c r="Y11" s="12">
        <v>37000</v>
      </c>
      <c r="Z11" s="12">
        <v>32046</v>
      </c>
      <c r="AA11" s="12">
        <v>9752</v>
      </c>
      <c r="AB11" s="12">
        <v>5386</v>
      </c>
      <c r="AC11" s="12">
        <v>18305</v>
      </c>
      <c r="AD11" s="12">
        <v>-739</v>
      </c>
      <c r="AE11" s="12">
        <v>9862</v>
      </c>
      <c r="AF11" s="12">
        <v>12705</v>
      </c>
      <c r="AG11" s="12">
        <v>18899</v>
      </c>
      <c r="AH11" s="12">
        <v>6962</v>
      </c>
      <c r="AI11" s="12">
        <v>6933</v>
      </c>
      <c r="AJ11" s="12">
        <v>5800</v>
      </c>
      <c r="AK11" s="12">
        <v>25879</v>
      </c>
      <c r="AL11" s="12">
        <v>44748</v>
      </c>
      <c r="AM11" s="12">
        <v>27096</v>
      </c>
      <c r="AN11" s="12">
        <v>27852</v>
      </c>
      <c r="AO11" s="12">
        <v>40506</v>
      </c>
      <c r="AP11" s="12">
        <v>49740</v>
      </c>
      <c r="AQ11" s="12">
        <v>29596</v>
      </c>
      <c r="AR11" s="12">
        <v>20468</v>
      </c>
      <c r="AS11" s="12">
        <v>56954</v>
      </c>
      <c r="AT11" s="12">
        <v>55499</v>
      </c>
      <c r="AU11" s="12">
        <v>51073</v>
      </c>
      <c r="AV11" s="12">
        <v>44132</v>
      </c>
      <c r="AW11" s="12">
        <v>90842</v>
      </c>
      <c r="AX11" s="12">
        <v>145441</v>
      </c>
      <c r="AY11" s="12">
        <v>169751</v>
      </c>
      <c r="AZ11" s="12">
        <v>120655</v>
      </c>
      <c r="BA11" s="12">
        <v>184834</v>
      </c>
      <c r="BB11" s="12">
        <v>186943</v>
      </c>
      <c r="BC11" s="12">
        <v>102403</v>
      </c>
      <c r="BD11" s="12">
        <v>82081</v>
      </c>
      <c r="BE11" s="12">
        <v>112883</v>
      </c>
      <c r="BF11" s="12">
        <v>151481</v>
      </c>
      <c r="BG11" s="12">
        <v>122309</v>
      </c>
      <c r="BH11" s="12">
        <f>+BH9+BH10</f>
        <v>96960</v>
      </c>
      <c r="BI11" s="12">
        <v>80522</v>
      </c>
      <c r="BJ11" s="12">
        <v>85710</v>
      </c>
      <c r="BK11" s="12">
        <v>96039</v>
      </c>
      <c r="BL11" s="12">
        <v>161915</v>
      </c>
      <c r="BM11" s="12">
        <v>217920</v>
      </c>
      <c r="BN11" s="12">
        <v>90797</v>
      </c>
      <c r="BO11" s="12">
        <v>32704</v>
      </c>
      <c r="BP11" s="12">
        <v>48428</v>
      </c>
      <c r="BQ11" s="12">
        <v>83360</v>
      </c>
      <c r="BR11" s="12">
        <v>145194</v>
      </c>
      <c r="BS11" s="12">
        <v>162517</v>
      </c>
      <c r="BT11" s="12">
        <v>331488</v>
      </c>
      <c r="BU11" s="12">
        <v>662183</v>
      </c>
      <c r="BV11" s="12">
        <v>448848</v>
      </c>
      <c r="BW11" s="12">
        <v>219269</v>
      </c>
    </row>
    <row r="12" spans="1:266" s="5" customFormat="1" ht="12.75" x14ac:dyDescent="0.2">
      <c r="A12" s="9"/>
      <c r="B12" s="11" t="s">
        <v>7</v>
      </c>
      <c r="C12" s="12">
        <v>-1364</v>
      </c>
      <c r="D12" s="12">
        <v>3675</v>
      </c>
      <c r="E12" s="12">
        <v>7036</v>
      </c>
      <c r="F12" s="12">
        <v>18289</v>
      </c>
      <c r="G12" s="12">
        <v>-3155</v>
      </c>
      <c r="H12" s="12">
        <v>6206</v>
      </c>
      <c r="I12" s="12">
        <v>8164</v>
      </c>
      <c r="J12" s="12">
        <v>17039</v>
      </c>
      <c r="K12" s="12">
        <v>3419</v>
      </c>
      <c r="L12" s="12">
        <v>561</v>
      </c>
      <c r="M12" s="12">
        <v>7255</v>
      </c>
      <c r="N12" s="12">
        <v>20046</v>
      </c>
      <c r="O12" s="12">
        <v>8600</v>
      </c>
      <c r="P12" s="12">
        <v>8699</v>
      </c>
      <c r="Q12" s="12">
        <v>19751</v>
      </c>
      <c r="R12" s="12">
        <v>25048</v>
      </c>
      <c r="S12" s="12">
        <v>23774</v>
      </c>
      <c r="T12" s="12">
        <v>25067</v>
      </c>
      <c r="U12" s="12">
        <v>34247</v>
      </c>
      <c r="V12" s="12">
        <v>49596</v>
      </c>
      <c r="W12" s="12">
        <v>-14281</v>
      </c>
      <c r="X12" s="12">
        <v>648</v>
      </c>
      <c r="Y12" s="12">
        <v>6743</v>
      </c>
      <c r="Z12" s="12">
        <v>13127</v>
      </c>
      <c r="AA12" s="12">
        <v>-5728</v>
      </c>
      <c r="AB12" s="12">
        <v>-7522</v>
      </c>
      <c r="AC12" s="12">
        <v>2326</v>
      </c>
      <c r="AD12" s="12">
        <v>-11200</v>
      </c>
      <c r="AE12" s="12">
        <v>-5802</v>
      </c>
      <c r="AF12" s="12">
        <v>-5218</v>
      </c>
      <c r="AG12" s="12">
        <v>-3834</v>
      </c>
      <c r="AH12" s="12">
        <v>-19403</v>
      </c>
      <c r="AI12" s="12">
        <v>-10604</v>
      </c>
      <c r="AJ12" s="12">
        <v>-13983</v>
      </c>
      <c r="AK12" s="12">
        <v>4105</v>
      </c>
      <c r="AL12" s="12">
        <v>28748</v>
      </c>
      <c r="AM12" s="12">
        <v>4082</v>
      </c>
      <c r="AN12" s="12">
        <v>-3518</v>
      </c>
      <c r="AO12" s="12">
        <v>15899</v>
      </c>
      <c r="AP12" s="12">
        <v>21109</v>
      </c>
      <c r="AQ12" s="12">
        <v>8749</v>
      </c>
      <c r="AR12" s="12">
        <v>15198</v>
      </c>
      <c r="AS12" s="12">
        <v>21958</v>
      </c>
      <c r="AT12" s="12">
        <v>20745</v>
      </c>
      <c r="AU12" s="12">
        <v>17208</v>
      </c>
      <c r="AV12" s="12">
        <v>11823</v>
      </c>
      <c r="AW12" s="12">
        <v>41133</v>
      </c>
      <c r="AX12" s="12">
        <v>84471</v>
      </c>
      <c r="AY12" s="12">
        <v>93640</v>
      </c>
      <c r="AZ12" s="12">
        <v>60168</v>
      </c>
      <c r="BA12" s="12">
        <v>115648</v>
      </c>
      <c r="BB12" s="12">
        <v>113012</v>
      </c>
      <c r="BC12" s="12">
        <v>51241</v>
      </c>
      <c r="BD12" s="12">
        <v>33358</v>
      </c>
      <c r="BE12" s="12">
        <v>66591</v>
      </c>
      <c r="BF12" s="12">
        <v>94024</v>
      </c>
      <c r="BG12" s="12">
        <v>52156</v>
      </c>
      <c r="BH12" s="12">
        <f>+[71]DRE!BH24</f>
        <v>37004</v>
      </c>
      <c r="BI12" s="12">
        <v>27636</v>
      </c>
      <c r="BJ12" s="12">
        <v>28254</v>
      </c>
      <c r="BK12" s="12">
        <v>31281</v>
      </c>
      <c r="BL12" s="12">
        <v>62098</v>
      </c>
      <c r="BM12" s="12">
        <v>132684</v>
      </c>
      <c r="BN12" s="12">
        <v>6237</v>
      </c>
      <c r="BO12" s="12">
        <v>-22124</v>
      </c>
      <c r="BP12" s="12">
        <v>-34257</v>
      </c>
      <c r="BQ12" s="12">
        <v>8266</v>
      </c>
      <c r="BR12" s="12">
        <v>37572</v>
      </c>
      <c r="BS12" s="12">
        <v>67650</v>
      </c>
      <c r="BT12" s="12">
        <v>154635</v>
      </c>
      <c r="BU12" s="12">
        <v>382468</v>
      </c>
      <c r="BV12" s="12">
        <v>245214</v>
      </c>
      <c r="BW12" s="12">
        <v>89160</v>
      </c>
    </row>
    <row r="13" spans="1:266" s="5" customFormat="1" ht="12.75" x14ac:dyDescent="0.2">
      <c r="A13" s="9"/>
      <c r="B13" s="11" t="s">
        <v>6</v>
      </c>
      <c r="C13" s="12">
        <v>7264</v>
      </c>
      <c r="D13" s="12">
        <v>10587</v>
      </c>
      <c r="E13" s="12">
        <v>14507</v>
      </c>
      <c r="F13" s="12">
        <v>20937</v>
      </c>
      <c r="G13" s="12">
        <v>1162</v>
      </c>
      <c r="H13" s="12">
        <v>10296</v>
      </c>
      <c r="I13" s="12">
        <v>18301</v>
      </c>
      <c r="J13" s="12">
        <v>22632</v>
      </c>
      <c r="K13" s="12">
        <v>10138</v>
      </c>
      <c r="L13" s="12">
        <v>6979</v>
      </c>
      <c r="M13" s="12">
        <v>12229</v>
      </c>
      <c r="N13" s="12">
        <v>27553</v>
      </c>
      <c r="O13" s="12">
        <v>15427</v>
      </c>
      <c r="P13" s="12">
        <v>20798</v>
      </c>
      <c r="Q13" s="12">
        <v>35729</v>
      </c>
      <c r="R13" s="12">
        <v>26344</v>
      </c>
      <c r="S13" s="12">
        <v>34772</v>
      </c>
      <c r="T13" s="12">
        <v>44669</v>
      </c>
      <c r="U13" s="12">
        <v>58357</v>
      </c>
      <c r="V13" s="12">
        <v>23171</v>
      </c>
      <c r="W13" s="12">
        <v>-10957</v>
      </c>
      <c r="X13" s="12">
        <v>3450</v>
      </c>
      <c r="Y13" s="12">
        <v>22493</v>
      </c>
      <c r="Z13" s="12">
        <v>13837</v>
      </c>
      <c r="AA13" s="12">
        <v>-4807</v>
      </c>
      <c r="AB13" s="12">
        <v>-7461</v>
      </c>
      <c r="AC13" s="12">
        <v>7774</v>
      </c>
      <c r="AD13" s="12">
        <v>-18835</v>
      </c>
      <c r="AE13" s="12">
        <v>-2571</v>
      </c>
      <c r="AF13" s="12">
        <v>-1096</v>
      </c>
      <c r="AG13" s="12">
        <v>-491</v>
      </c>
      <c r="AH13" s="12">
        <v>-8591</v>
      </c>
      <c r="AI13" s="12">
        <v>-3066</v>
      </c>
      <c r="AJ13" s="12">
        <v>-4930</v>
      </c>
      <c r="AK13" s="12">
        <v>13227</v>
      </c>
      <c r="AL13" s="12">
        <v>43187</v>
      </c>
      <c r="AM13" s="12">
        <v>15298</v>
      </c>
      <c r="AN13" s="12">
        <v>11698</v>
      </c>
      <c r="AO13" s="12">
        <v>25382</v>
      </c>
      <c r="AP13" s="12">
        <v>30937</v>
      </c>
      <c r="AQ13" s="12">
        <v>17486</v>
      </c>
      <c r="AR13" s="12">
        <v>23392</v>
      </c>
      <c r="AS13" s="12">
        <v>37413</v>
      </c>
      <c r="AT13" s="12">
        <v>30463</v>
      </c>
      <c r="AU13" s="12">
        <v>32893</v>
      </c>
      <c r="AV13" s="12">
        <v>21351</v>
      </c>
      <c r="AW13" s="12">
        <v>59873</v>
      </c>
      <c r="AX13" s="12">
        <v>119053</v>
      </c>
      <c r="AY13" s="12">
        <v>146801</v>
      </c>
      <c r="AZ13" s="12">
        <v>94340</v>
      </c>
      <c r="BA13" s="12">
        <v>155843</v>
      </c>
      <c r="BB13" s="12">
        <v>151274</v>
      </c>
      <c r="BC13" s="12">
        <v>77425</v>
      </c>
      <c r="BD13" s="12">
        <v>53755</v>
      </c>
      <c r="BE13" s="12">
        <v>88307</v>
      </c>
      <c r="BF13" s="12">
        <v>117239</v>
      </c>
      <c r="BG13" s="12">
        <v>90424</v>
      </c>
      <c r="BH13" s="12">
        <f>+[71]EBITDA!BH10</f>
        <v>63270</v>
      </c>
      <c r="BI13" s="12">
        <v>53295</v>
      </c>
      <c r="BJ13" s="12">
        <v>52391</v>
      </c>
      <c r="BK13" s="12">
        <v>56899</v>
      </c>
      <c r="BL13" s="12">
        <v>98298</v>
      </c>
      <c r="BM13" s="12">
        <v>160969</v>
      </c>
      <c r="BN13" s="12">
        <v>28823</v>
      </c>
      <c r="BO13" s="12">
        <v>-23329</v>
      </c>
      <c r="BP13" s="12">
        <v>-12749</v>
      </c>
      <c r="BQ13" s="12">
        <v>48418</v>
      </c>
      <c r="BR13" s="12">
        <v>83315</v>
      </c>
      <c r="BS13" s="12">
        <v>108754</v>
      </c>
      <c r="BT13" s="12">
        <v>233170</v>
      </c>
      <c r="BU13" s="12">
        <v>548258</v>
      </c>
      <c r="BV13" s="12">
        <v>336726</v>
      </c>
      <c r="BW13" s="12">
        <v>153694</v>
      </c>
    </row>
    <row r="14" spans="1:266" s="5" customFormat="1" ht="12.75" x14ac:dyDescent="0.2">
      <c r="A14" s="9"/>
      <c r="B14" s="11" t="s">
        <v>5</v>
      </c>
      <c r="C14" s="13">
        <v>0.18703238490524821</v>
      </c>
      <c r="D14" s="13">
        <v>0.23122057989741696</v>
      </c>
      <c r="E14" s="13">
        <v>0.24830884306472378</v>
      </c>
      <c r="F14" s="13">
        <v>0.20930115678111624</v>
      </c>
      <c r="G14" s="13">
        <v>0.16514048552323857</v>
      </c>
      <c r="H14" s="13">
        <v>0.17906041516539203</v>
      </c>
      <c r="I14" s="13">
        <v>0.2129154433119296</v>
      </c>
      <c r="J14" s="13">
        <v>0.22391459740398553</v>
      </c>
      <c r="K14" s="13">
        <v>0.20671020040531413</v>
      </c>
      <c r="L14" s="13">
        <v>0.2003265528267229</v>
      </c>
      <c r="M14" s="13">
        <v>0.22727752114577401</v>
      </c>
      <c r="N14" s="13">
        <v>0.24976960852385341</v>
      </c>
      <c r="O14" s="13">
        <v>0.22174345930840605</v>
      </c>
      <c r="P14" s="13">
        <v>0.23558965359258885</v>
      </c>
      <c r="Q14" s="13">
        <v>0.31580460802990545</v>
      </c>
      <c r="R14" s="13">
        <v>0.29162396399607876</v>
      </c>
      <c r="S14" s="13">
        <v>0.24991631557684538</v>
      </c>
      <c r="T14" s="13">
        <v>0.24863796579364134</v>
      </c>
      <c r="U14" s="13">
        <v>0.26861229496595218</v>
      </c>
      <c r="V14" s="13">
        <v>0.19851315894092392</v>
      </c>
      <c r="W14" s="13">
        <v>2.7727066324402968E-2</v>
      </c>
      <c r="X14" s="13">
        <v>0.10936916977611941</v>
      </c>
      <c r="Y14" s="13">
        <v>0.18247725199122136</v>
      </c>
      <c r="Z14" s="13">
        <v>0.14319994637710301</v>
      </c>
      <c r="AA14" s="13">
        <v>8.4219253322739718E-2</v>
      </c>
      <c r="AB14" s="13">
        <v>6.1001438392624556E-2</v>
      </c>
      <c r="AC14" s="13">
        <v>0.15139109434960962</v>
      </c>
      <c r="AD14" s="13">
        <v>-4.9168330006653356E-3</v>
      </c>
      <c r="AE14" s="13">
        <v>8.4124506316588618E-2</v>
      </c>
      <c r="AF14" s="13">
        <v>0.10161479952971662</v>
      </c>
      <c r="AG14" s="13">
        <v>0.11682708059022433</v>
      </c>
      <c r="AH14" s="13">
        <v>3.9932547148166846E-2</v>
      </c>
      <c r="AI14" s="13">
        <v>6.3842718357198763E-2</v>
      </c>
      <c r="AJ14" s="13">
        <v>5.387880983566963E-2</v>
      </c>
      <c r="AK14" s="13">
        <v>0.15580373269114992</v>
      </c>
      <c r="AL14" s="13">
        <v>0.23071212027470148</v>
      </c>
      <c r="AM14" s="13">
        <v>0.19701739971351914</v>
      </c>
      <c r="AN14" s="13">
        <v>0.23794552848306735</v>
      </c>
      <c r="AO14" s="13">
        <v>0.27090327844731876</v>
      </c>
      <c r="AP14" s="13">
        <v>0.27731935771632471</v>
      </c>
      <c r="AQ14" s="13">
        <v>0.23215826548061688</v>
      </c>
      <c r="AR14" s="13">
        <v>0.21776321389054387</v>
      </c>
      <c r="AS14" s="13">
        <v>0.28244687445758637</v>
      </c>
      <c r="AT14" s="13">
        <v>0.22367445309603262</v>
      </c>
      <c r="AU14" s="13">
        <v>0.21624608349563892</v>
      </c>
      <c r="AV14" s="13">
        <v>0.18187213068814032</v>
      </c>
      <c r="AW14" s="13">
        <v>0.27488977719409202</v>
      </c>
      <c r="AX14" s="13">
        <v>0.34888144732991427</v>
      </c>
      <c r="AY14" s="13">
        <v>0.38791805208011976</v>
      </c>
      <c r="AZ14" s="13">
        <v>0.33508389942067462</v>
      </c>
      <c r="BA14" s="13">
        <v>0.35837628016457457</v>
      </c>
      <c r="BB14" s="13">
        <v>0.37241273521947177</v>
      </c>
      <c r="BC14" s="13">
        <v>0.31693510448648116</v>
      </c>
      <c r="BD14" s="13">
        <v>0.29189856221794686</v>
      </c>
      <c r="BE14" s="13">
        <v>0.27829193250959006</v>
      </c>
      <c r="BF14" s="13">
        <v>0.30163180374548243</v>
      </c>
      <c r="BG14" s="13">
        <v>0.32160258314905432</v>
      </c>
      <c r="BH14" s="13">
        <f>+BH11/BH9</f>
        <v>0.29575943922838999</v>
      </c>
      <c r="BI14" s="13">
        <v>0.21980727759124286</v>
      </c>
      <c r="BJ14" s="13">
        <v>0.20304364099818537</v>
      </c>
      <c r="BK14" s="13">
        <v>0.22627173152452285</v>
      </c>
      <c r="BL14" s="13">
        <v>0.27223494439792723</v>
      </c>
      <c r="BM14" s="13">
        <v>0.24057202091757826</v>
      </c>
      <c r="BN14" s="13">
        <v>0.12861147427897998</v>
      </c>
      <c r="BO14" s="13">
        <v>6.8807358751772574E-2</v>
      </c>
      <c r="BP14" s="13">
        <v>8.3731143289388368E-2</v>
      </c>
      <c r="BQ14" s="13">
        <v>0.14464688530279368</v>
      </c>
      <c r="BR14" s="13">
        <v>0.24884783148946379</v>
      </c>
      <c r="BS14" s="13">
        <v>0.24211351179826085</v>
      </c>
      <c r="BT14" s="13">
        <v>0.27034225834890341</v>
      </c>
      <c r="BU14" s="13">
        <v>0.36475852993360697</v>
      </c>
      <c r="BV14" s="13">
        <v>0.29683083642058178</v>
      </c>
      <c r="BW14" s="13">
        <v>0.30963856272373597</v>
      </c>
    </row>
    <row r="15" spans="1:266" s="5" customFormat="1" ht="12.75" x14ac:dyDescent="0.2">
      <c r="A15" s="9"/>
      <c r="B15" s="11" t="s">
        <v>4</v>
      </c>
      <c r="C15" s="13">
        <v>-1.8622685817268309E-2</v>
      </c>
      <c r="D15" s="13">
        <v>4.8456639548529162E-2</v>
      </c>
      <c r="E15" s="13">
        <v>7.1897161308781751E-2</v>
      </c>
      <c r="F15" s="13">
        <v>0.15319601618320866</v>
      </c>
      <c r="G15" s="13">
        <v>-5.1961527059521062E-2</v>
      </c>
      <c r="H15" s="13">
        <v>7.2130918896301632E-2</v>
      </c>
      <c r="I15" s="13">
        <v>6.4959141940976614E-2</v>
      </c>
      <c r="J15" s="13">
        <v>0.11382781863973118</v>
      </c>
      <c r="K15" s="13">
        <v>3.4994165933143639E-2</v>
      </c>
      <c r="L15" s="13">
        <v>7.633172324647935E-3</v>
      </c>
      <c r="M15" s="13">
        <v>7.6515007698960108E-2</v>
      </c>
      <c r="N15" s="13">
        <v>0.12653226111875576</v>
      </c>
      <c r="O15" s="13">
        <v>7.195388258130371E-2</v>
      </c>
      <c r="P15" s="13">
        <v>6.7549833435575676E-2</v>
      </c>
      <c r="Q15" s="13">
        <v>0.11832189113739022</v>
      </c>
      <c r="R15" s="13">
        <v>0.13951519472417789</v>
      </c>
      <c r="S15" s="13">
        <v>0.13720782593639985</v>
      </c>
      <c r="T15" s="13">
        <v>0.1105817374924454</v>
      </c>
      <c r="U15" s="13">
        <v>0.13464623272052464</v>
      </c>
      <c r="V15" s="13">
        <v>0.19716943627256103</v>
      </c>
      <c r="W15" s="13">
        <v>-0.13234299270681779</v>
      </c>
      <c r="X15" s="13">
        <v>3.7779850746268656E-3</v>
      </c>
      <c r="Y15" s="13">
        <v>3.3255246220994746E-2</v>
      </c>
      <c r="Z15" s="13">
        <v>5.8658980718099961E-2</v>
      </c>
      <c r="AA15" s="13">
        <v>-4.9467584396293389E-2</v>
      </c>
      <c r="AB15" s="13">
        <v>-8.5193616708006292E-2</v>
      </c>
      <c r="AC15" s="13">
        <v>1.9237131136694455E-2</v>
      </c>
      <c r="AD15" s="13">
        <v>-7.4517631403858947E-2</v>
      </c>
      <c r="AE15" s="13">
        <v>-4.9492028558998896E-2</v>
      </c>
      <c r="AF15" s="13">
        <v>-4.1733650054786416E-2</v>
      </c>
      <c r="AG15" s="13">
        <v>-2.37004617695603E-2</v>
      </c>
      <c r="AH15" s="13">
        <v>-0.11129146973798926</v>
      </c>
      <c r="AI15" s="13">
        <v>-9.7647221326948752E-2</v>
      </c>
      <c r="AJ15" s="13">
        <v>-0.12989437895382214</v>
      </c>
      <c r="AK15" s="13">
        <v>2.4714027694160146E-2</v>
      </c>
      <c r="AL15" s="13">
        <v>0.1482191837323929</v>
      </c>
      <c r="AM15" s="13">
        <v>2.9680581105350795E-2</v>
      </c>
      <c r="AN15" s="13">
        <v>-3.0055018282472746E-2</v>
      </c>
      <c r="AO15" s="13">
        <v>0.10633217854228809</v>
      </c>
      <c r="AP15" s="13">
        <v>0.11769067796610169</v>
      </c>
      <c r="AQ15" s="13">
        <v>6.8629296685022198E-2</v>
      </c>
      <c r="AR15" s="13">
        <v>0.16169461230743043</v>
      </c>
      <c r="AS15" s="13">
        <v>0.10889434402043195</v>
      </c>
      <c r="AT15" s="13">
        <v>8.3607389853460362E-2</v>
      </c>
      <c r="AU15" s="13">
        <v>7.2859683292404095E-2</v>
      </c>
      <c r="AV15" s="13">
        <v>4.8723697116058257E-2</v>
      </c>
      <c r="AW15" s="13">
        <v>0.12446931161053902</v>
      </c>
      <c r="AX15" s="13">
        <v>0.20262762726744996</v>
      </c>
      <c r="AY15" s="13">
        <v>0.21398781978770323</v>
      </c>
      <c r="AZ15" s="13">
        <v>0.16709898520859601</v>
      </c>
      <c r="BA15" s="13">
        <v>0.22423093180081977</v>
      </c>
      <c r="BB15" s="13">
        <v>0.22513337237886918</v>
      </c>
      <c r="BC15" s="13">
        <v>0.15858980390214916</v>
      </c>
      <c r="BD15" s="13">
        <v>0.11862857711853256</v>
      </c>
      <c r="BE15" s="13">
        <v>0.16416766100959501</v>
      </c>
      <c r="BF15" s="13">
        <v>0.18722234943897412</v>
      </c>
      <c r="BG15" s="13">
        <v>0.13714039299415479</v>
      </c>
      <c r="BH15" s="13">
        <f>+BH12/BH9</f>
        <v>0.11287419852730345</v>
      </c>
      <c r="BI15" s="13">
        <v>7.5440176889689625E-2</v>
      </c>
      <c r="BJ15" s="13">
        <v>6.6932622013332513E-2</v>
      </c>
      <c r="BK15" s="13">
        <v>7.3699289182713262E-2</v>
      </c>
      <c r="BL15" s="13">
        <v>0.10440814981454767</v>
      </c>
      <c r="BM15" s="13">
        <v>0.14647603718533386</v>
      </c>
      <c r="BN15" s="13">
        <v>8.8345404041763279E-3</v>
      </c>
      <c r="BO15" s="13">
        <v>-4.6547639586112292E-2</v>
      </c>
      <c r="BP15" s="13">
        <v>-5.9229738491463152E-2</v>
      </c>
      <c r="BQ15" s="13">
        <v>1.4343224015269825E-2</v>
      </c>
      <c r="BR15" s="13">
        <v>6.4394608074177545E-2</v>
      </c>
      <c r="BS15" s="13">
        <v>0.1007831739027446</v>
      </c>
      <c r="BT15" s="13">
        <v>0.12611127739098452</v>
      </c>
      <c r="BU15" s="13">
        <v>0.21067962395085163</v>
      </c>
      <c r="BV15" s="13">
        <v>0.16216419973362148</v>
      </c>
      <c r="BW15" s="13">
        <v>0.12590641747099818</v>
      </c>
    </row>
    <row r="16" spans="1:266" s="5" customFormat="1" ht="12.75" x14ac:dyDescent="0.2">
      <c r="A16" s="9"/>
      <c r="B16" s="11" t="s">
        <v>3</v>
      </c>
      <c r="C16" s="13">
        <v>9.9175359073780792E-2</v>
      </c>
      <c r="D16" s="13">
        <v>0.13959467834021175</v>
      </c>
      <c r="E16" s="13">
        <v>0.14823935746254929</v>
      </c>
      <c r="F16" s="13">
        <v>0.17537672867996282</v>
      </c>
      <c r="G16" s="13">
        <v>1.9137652755360848E-2</v>
      </c>
      <c r="H16" s="13">
        <v>0.11966805365071248</v>
      </c>
      <c r="I16" s="13">
        <v>0.14561700841031516</v>
      </c>
      <c r="J16" s="13">
        <v>0.15119145439605589</v>
      </c>
      <c r="K16" s="13">
        <v>0.10376450840310332</v>
      </c>
      <c r="L16" s="13">
        <v>9.4958840737465133E-2</v>
      </c>
      <c r="M16" s="13">
        <v>0.12897340167478749</v>
      </c>
      <c r="N16" s="13">
        <v>0.17391716006211103</v>
      </c>
      <c r="O16" s="13">
        <v>0.12907355192811304</v>
      </c>
      <c r="P16" s="13">
        <v>0.16150148704369502</v>
      </c>
      <c r="Q16" s="13">
        <v>0.21404095227825504</v>
      </c>
      <c r="R16" s="13">
        <v>0.14673380269138223</v>
      </c>
      <c r="S16" s="13">
        <v>0.20068101806429273</v>
      </c>
      <c r="T16" s="13">
        <v>0.19705491810148976</v>
      </c>
      <c r="U16" s="13">
        <v>0.22943762089735323</v>
      </c>
      <c r="V16" s="13">
        <v>9.2116561978214204E-2</v>
      </c>
      <c r="W16" s="13">
        <v>-0.10153925993197972</v>
      </c>
      <c r="X16" s="13">
        <v>2.0114272388059701E-2</v>
      </c>
      <c r="Y16" s="13">
        <v>0.11093137375779843</v>
      </c>
      <c r="Z16" s="13">
        <v>6.1831668789239673E-2</v>
      </c>
      <c r="AA16" s="13">
        <v>-4.1513735718048589E-2</v>
      </c>
      <c r="AB16" s="13">
        <v>-8.4502735211171895E-2</v>
      </c>
      <c r="AC16" s="13">
        <v>6.4294693661505892E-2</v>
      </c>
      <c r="AD16" s="13">
        <v>-0.12531603459747173</v>
      </c>
      <c r="AE16" s="13">
        <v>-2.1931059190828363E-2</v>
      </c>
      <c r="AF16" s="13">
        <v>-8.7658260751333674E-3</v>
      </c>
      <c r="AG16" s="13">
        <v>-3.0351921567172944E-3</v>
      </c>
      <c r="AH16" s="13">
        <v>-4.9276143715872071E-2</v>
      </c>
      <c r="AI16" s="13">
        <v>-2.8233344076614944E-2</v>
      </c>
      <c r="AJ16" s="13">
        <v>-4.5796988360319188E-2</v>
      </c>
      <c r="AK16" s="13">
        <v>7.9632751354605666E-2</v>
      </c>
      <c r="AL16" s="13">
        <v>0.22266390315329249</v>
      </c>
      <c r="AM16" s="13">
        <v>0.11123310380932298</v>
      </c>
      <c r="AN16" s="13">
        <v>9.9938488876738549E-2</v>
      </c>
      <c r="AO16" s="13">
        <v>0.16975428365056647</v>
      </c>
      <c r="AP16" s="13">
        <v>0.17248550401427298</v>
      </c>
      <c r="AQ16" s="13">
        <v>0.13716446243391223</v>
      </c>
      <c r="AR16" s="13">
        <v>0.24887224444633585</v>
      </c>
      <c r="AS16" s="13">
        <v>0.18553894220040171</v>
      </c>
      <c r="AT16" s="13">
        <v>0.12277329077396786</v>
      </c>
      <c r="AU16" s="13">
        <v>0.13927089508002372</v>
      </c>
      <c r="AV16" s="13">
        <v>8.7989482967517532E-2</v>
      </c>
      <c r="AW16" s="13">
        <v>0.18117694051145802</v>
      </c>
      <c r="AX16" s="13">
        <v>0.28558235263074566</v>
      </c>
      <c r="AY16" s="13">
        <v>0.3354722974439836</v>
      </c>
      <c r="AZ16" s="13">
        <v>0.26200169965062736</v>
      </c>
      <c r="BA16" s="13">
        <v>0.30216537341445726</v>
      </c>
      <c r="BB16" s="13">
        <v>0.30135583631155149</v>
      </c>
      <c r="BC16" s="13">
        <v>0.23962872635436269</v>
      </c>
      <c r="BD16" s="13">
        <v>0.19116491285468906</v>
      </c>
      <c r="BE16" s="13">
        <v>0.2177043991045983</v>
      </c>
      <c r="BF16" s="13">
        <v>0.23344849214962018</v>
      </c>
      <c r="BG16" s="13">
        <v>0.23776330424310629</v>
      </c>
      <c r="BH16" s="13">
        <f>+BH13/BH9</f>
        <v>0.19299401526382254</v>
      </c>
      <c r="BI16" s="13">
        <v>0.14548358037834738</v>
      </c>
      <c r="BJ16" s="13">
        <v>0.12411223189284716</v>
      </c>
      <c r="BK16" s="13">
        <v>0.13405632349372468</v>
      </c>
      <c r="BL16" s="13">
        <v>0.16527283182180436</v>
      </c>
      <c r="BM16" s="13">
        <v>0.17770116389079318</v>
      </c>
      <c r="BN16" s="13">
        <v>4.0826993437481848E-2</v>
      </c>
      <c r="BO16" s="13">
        <v>-4.9082891154601953E-2</v>
      </c>
      <c r="BP16" s="13">
        <v>-2.2042792306029825E-2</v>
      </c>
      <c r="BQ16" s="13">
        <v>8.4015269824744054E-2</v>
      </c>
      <c r="BR16" s="13">
        <v>0.14279348375652354</v>
      </c>
      <c r="BS16" s="13">
        <v>0.16201882179776922</v>
      </c>
      <c r="BT16" s="13">
        <v>0.1901598380008139</v>
      </c>
      <c r="BU16" s="13">
        <v>0.30200379971146868</v>
      </c>
      <c r="BV16" s="13">
        <v>0.22268264585016936</v>
      </c>
      <c r="BW16" s="13">
        <v>0.21703747113938529</v>
      </c>
    </row>
    <row r="17" spans="1:75" s="5" customFormat="1" ht="12.75" x14ac:dyDescent="0.2">
      <c r="A17" s="9"/>
      <c r="B17" s="11" t="s">
        <v>2</v>
      </c>
      <c r="C17" s="12">
        <v>99912</v>
      </c>
      <c r="D17" s="12">
        <v>94248</v>
      </c>
      <c r="E17" s="12">
        <v>69185</v>
      </c>
      <c r="F17" s="12">
        <v>48457</v>
      </c>
      <c r="G17" s="12">
        <v>49891</v>
      </c>
      <c r="H17" s="12">
        <v>51476</v>
      </c>
      <c r="I17" s="12">
        <v>41307</v>
      </c>
      <c r="J17" s="12">
        <v>42455</v>
      </c>
      <c r="K17" s="12">
        <v>54601</v>
      </c>
      <c r="L17" s="12">
        <v>62510</v>
      </c>
      <c r="M17" s="12">
        <v>38184</v>
      </c>
      <c r="N17" s="12">
        <v>22582</v>
      </c>
      <c r="O17" s="12">
        <v>20575</v>
      </c>
      <c r="P17" s="12">
        <v>31772</v>
      </c>
      <c r="Q17" s="12">
        <v>-34677</v>
      </c>
      <c r="R17" s="12">
        <v>-2193</v>
      </c>
      <c r="S17" s="12">
        <v>-20814</v>
      </c>
      <c r="T17" s="12">
        <v>-25754</v>
      </c>
      <c r="U17" s="12">
        <v>-116491</v>
      </c>
      <c r="V17" s="12">
        <v>-72216</v>
      </c>
      <c r="W17" s="12">
        <v>-41742</v>
      </c>
      <c r="X17" s="12">
        <v>7592</v>
      </c>
      <c r="Y17" s="12">
        <v>-6751</v>
      </c>
      <c r="Z17" s="12">
        <v>-5662</v>
      </c>
      <c r="AA17" s="12">
        <v>-6829</v>
      </c>
      <c r="AB17" s="12">
        <v>-17324</v>
      </c>
      <c r="AC17" s="12">
        <v>-70436</v>
      </c>
      <c r="AD17" s="12">
        <v>-60371</v>
      </c>
      <c r="AE17" s="12">
        <v>-33824</v>
      </c>
      <c r="AF17" s="12">
        <v>-2433</v>
      </c>
      <c r="AG17" s="12">
        <v>-25318</v>
      </c>
      <c r="AH17" s="12">
        <v>-35571</v>
      </c>
      <c r="AI17" s="12">
        <v>-25583</v>
      </c>
      <c r="AJ17" s="12">
        <v>-23985</v>
      </c>
      <c r="AK17" s="12">
        <v>-2836</v>
      </c>
      <c r="AL17" s="12">
        <v>-7221</v>
      </c>
      <c r="AM17" s="12">
        <v>7980</v>
      </c>
      <c r="AN17" s="12">
        <v>-3800</v>
      </c>
      <c r="AO17" s="12">
        <v>-23456</v>
      </c>
      <c r="AP17" s="12">
        <v>-44824</v>
      </c>
      <c r="AQ17" s="12">
        <v>-29190</v>
      </c>
      <c r="AR17" s="12">
        <v>-91922</v>
      </c>
      <c r="AS17" s="12">
        <v>-171056</v>
      </c>
      <c r="AT17" s="12">
        <v>-270543</v>
      </c>
      <c r="AU17" s="12">
        <v>-235979</v>
      </c>
      <c r="AV17" s="12">
        <v>-387476</v>
      </c>
      <c r="AW17" s="12">
        <v>-381494</v>
      </c>
      <c r="AX17" s="12">
        <v>-74693</v>
      </c>
      <c r="AY17" s="12">
        <v>-103480</v>
      </c>
      <c r="AZ17" s="12">
        <v>-110779</v>
      </c>
      <c r="BA17" s="12">
        <v>-152443</v>
      </c>
      <c r="BB17" s="12">
        <v>-171086</v>
      </c>
      <c r="BC17" s="12">
        <v>-147263</v>
      </c>
      <c r="BD17" s="12">
        <v>-114091</v>
      </c>
      <c r="BE17" s="12">
        <v>-112992</v>
      </c>
      <c r="BF17" s="12">
        <v>-159749</v>
      </c>
      <c r="BG17" s="12">
        <v>-173427</v>
      </c>
      <c r="BH17" s="12">
        <f>+[71]ENDIVIDAMENTO!BH31</f>
        <v>-225112</v>
      </c>
      <c r="BI17" s="12">
        <v>48457</v>
      </c>
      <c r="BJ17" s="12">
        <v>42455</v>
      </c>
      <c r="BK17" s="12">
        <v>22582</v>
      </c>
      <c r="BL17" s="12">
        <v>-2193</v>
      </c>
      <c r="BM17" s="12">
        <v>-72216</v>
      </c>
      <c r="BN17" s="12">
        <v>-5662</v>
      </c>
      <c r="BO17" s="12">
        <v>-60371</v>
      </c>
      <c r="BP17" s="12">
        <v>-35571</v>
      </c>
      <c r="BQ17" s="12">
        <v>-7221</v>
      </c>
      <c r="BR17" s="12">
        <v>-44824</v>
      </c>
      <c r="BS17" s="12">
        <v>-270543</v>
      </c>
      <c r="BT17" s="12">
        <v>-74693</v>
      </c>
      <c r="BU17" s="12">
        <v>-171086</v>
      </c>
      <c r="BV17" s="12">
        <v>-159749</v>
      </c>
      <c r="BW17" s="12">
        <v>-225112</v>
      </c>
    </row>
    <row r="18" spans="1:75" s="5" customFormat="1" ht="12.75" x14ac:dyDescent="0.2">
      <c r="A18" s="9"/>
      <c r="B18" s="11" t="s">
        <v>1</v>
      </c>
      <c r="C18" s="10">
        <v>64809</v>
      </c>
      <c r="D18" s="10">
        <v>68514</v>
      </c>
      <c r="E18" s="10">
        <v>101852</v>
      </c>
      <c r="F18" s="10">
        <v>116025</v>
      </c>
      <c r="G18" s="10">
        <v>108323</v>
      </c>
      <c r="H18" s="10">
        <v>102845</v>
      </c>
      <c r="I18" s="10">
        <v>138199</v>
      </c>
      <c r="J18" s="10">
        <v>167711</v>
      </c>
      <c r="K18" s="10">
        <v>149074</v>
      </c>
      <c r="L18" s="10">
        <v>125470</v>
      </c>
      <c r="M18" s="10">
        <v>97538</v>
      </c>
      <c r="N18" s="10">
        <v>111171</v>
      </c>
      <c r="O18" s="10">
        <v>-107349</v>
      </c>
      <c r="P18" s="10">
        <v>-92560</v>
      </c>
      <c r="Q18" s="10">
        <v>-153580</v>
      </c>
      <c r="R18" s="10">
        <v>-117999</v>
      </c>
      <c r="S18" s="10">
        <v>-138683</v>
      </c>
      <c r="T18" s="10">
        <v>-131958</v>
      </c>
      <c r="U18" s="10">
        <v>-217697</v>
      </c>
      <c r="V18" s="10">
        <v>-178611</v>
      </c>
      <c r="W18" s="10">
        <v>-140840</v>
      </c>
      <c r="X18" s="10">
        <v>-89897</v>
      </c>
      <c r="Y18" s="10">
        <v>-121236</v>
      </c>
      <c r="Z18" s="10">
        <v>-109666</v>
      </c>
      <c r="AA18" s="10">
        <v>-123249</v>
      </c>
      <c r="AB18" s="10">
        <v>-111395</v>
      </c>
      <c r="AC18" s="10">
        <v>-187808</v>
      </c>
      <c r="AD18" s="10">
        <v>-178598</v>
      </c>
      <c r="AE18" s="10">
        <v>-141900</v>
      </c>
      <c r="AF18" s="10">
        <v>-101749</v>
      </c>
      <c r="AG18" s="10">
        <v>-118919</v>
      </c>
      <c r="AH18" s="10">
        <v>-115082</v>
      </c>
      <c r="AI18" s="10">
        <v>-92411</v>
      </c>
      <c r="AJ18" s="10">
        <v>-109569</v>
      </c>
      <c r="AK18" s="10">
        <v>-70973</v>
      </c>
      <c r="AL18" s="10">
        <v>-72743</v>
      </c>
      <c r="AM18" s="10">
        <v>-55574</v>
      </c>
      <c r="AN18" s="10">
        <v>-64847</v>
      </c>
      <c r="AO18" s="10">
        <v>-66198</v>
      </c>
      <c r="AP18" s="10">
        <v>-84890</v>
      </c>
      <c r="AQ18" s="10">
        <v>-81275</v>
      </c>
      <c r="AR18" s="10">
        <v>-143546</v>
      </c>
      <c r="AS18" s="10">
        <v>-221922</v>
      </c>
      <c r="AT18" s="10">
        <v>-281514</v>
      </c>
      <c r="AU18" s="10">
        <v>-245454</v>
      </c>
      <c r="AV18" s="10">
        <v>-395454</v>
      </c>
      <c r="AW18" s="10">
        <v>-438852</v>
      </c>
      <c r="AX18" s="10">
        <v>-131818</v>
      </c>
      <c r="AY18" s="10">
        <v>-160701</v>
      </c>
      <c r="AZ18" s="10">
        <v>-270482</v>
      </c>
      <c r="BA18" s="10">
        <v>298654</v>
      </c>
      <c r="BB18" s="10">
        <v>337877</v>
      </c>
      <c r="BC18" s="10">
        <v>318573</v>
      </c>
      <c r="BD18" s="10">
        <v>266530</v>
      </c>
      <c r="BE18" s="10">
        <v>320036</v>
      </c>
      <c r="BF18" s="10">
        <v>355235</v>
      </c>
      <c r="BG18" s="10">
        <v>319722</v>
      </c>
      <c r="BH18" s="10">
        <f>+[71]ENDIVIDAMENTO!BH30</f>
        <v>513442</v>
      </c>
      <c r="BI18" s="10">
        <v>116025</v>
      </c>
      <c r="BJ18" s="10">
        <v>167711</v>
      </c>
      <c r="BK18" s="10">
        <v>111171</v>
      </c>
      <c r="BL18" s="10">
        <v>-117999</v>
      </c>
      <c r="BM18" s="10">
        <v>-178611</v>
      </c>
      <c r="BN18" s="10">
        <v>-109666</v>
      </c>
      <c r="BO18" s="10">
        <v>-178598</v>
      </c>
      <c r="BP18" s="10">
        <v>-115082</v>
      </c>
      <c r="BQ18" s="10">
        <v>-72743</v>
      </c>
      <c r="BR18" s="10">
        <v>-84890</v>
      </c>
      <c r="BS18" s="10">
        <v>-281514</v>
      </c>
      <c r="BT18" s="10">
        <v>131818</v>
      </c>
      <c r="BU18" s="10">
        <v>337877</v>
      </c>
      <c r="BV18" s="10">
        <v>355235</v>
      </c>
      <c r="BW18" s="10">
        <v>513442</v>
      </c>
    </row>
    <row r="19" spans="1:75" s="5" customFormat="1" ht="12.75" x14ac:dyDescent="0.2">
      <c r="A19" s="9"/>
      <c r="B19" s="11" t="s">
        <v>0</v>
      </c>
      <c r="C19" s="10">
        <v>3657</v>
      </c>
      <c r="D19" s="10">
        <v>6614</v>
      </c>
      <c r="E19" s="10">
        <v>10280</v>
      </c>
      <c r="F19" s="10">
        <v>14816</v>
      </c>
      <c r="G19" s="10">
        <v>2945</v>
      </c>
      <c r="H19" s="10">
        <v>8504</v>
      </c>
      <c r="I19" s="10">
        <v>13370</v>
      </c>
      <c r="J19" s="10">
        <v>21532</v>
      </c>
      <c r="K19" s="10">
        <v>2325</v>
      </c>
      <c r="L19" s="10">
        <v>6893</v>
      </c>
      <c r="M19" s="10">
        <v>18979</v>
      </c>
      <c r="N19" s="10">
        <v>26940</v>
      </c>
      <c r="O19" s="10">
        <v>4950</v>
      </c>
      <c r="P19" s="10">
        <v>11724</v>
      </c>
      <c r="Q19" s="10">
        <v>20385</v>
      </c>
      <c r="R19" s="10">
        <v>28064</v>
      </c>
      <c r="S19" s="10">
        <v>17006</v>
      </c>
      <c r="T19" s="10">
        <v>27683</v>
      </c>
      <c r="U19" s="10">
        <v>37724</v>
      </c>
      <c r="V19" s="10">
        <v>64703</v>
      </c>
      <c r="W19" s="10">
        <v>9045</v>
      </c>
      <c r="X19" s="10">
        <v>16625</v>
      </c>
      <c r="Y19" s="10">
        <v>36326</v>
      </c>
      <c r="Z19" s="10">
        <v>47310</v>
      </c>
      <c r="AA19" s="10">
        <v>5424</v>
      </c>
      <c r="AB19" s="10">
        <v>7938</v>
      </c>
      <c r="AC19" s="10">
        <v>10443</v>
      </c>
      <c r="AD19" s="10">
        <v>13128</v>
      </c>
      <c r="AE19" s="10">
        <v>4144</v>
      </c>
      <c r="AF19" s="10">
        <v>9535</v>
      </c>
      <c r="AG19" s="10">
        <v>14994</v>
      </c>
      <c r="AH19" s="10">
        <v>17991</v>
      </c>
      <c r="AI19" s="10">
        <v>3657</v>
      </c>
      <c r="AJ19" s="10">
        <v>6875</v>
      </c>
      <c r="AK19" s="10">
        <v>9277</v>
      </c>
      <c r="AL19" s="10">
        <v>11004</v>
      </c>
      <c r="AM19" s="10">
        <v>4101</v>
      </c>
      <c r="AN19" s="10">
        <v>5561</v>
      </c>
      <c r="AO19" s="10">
        <v>8213</v>
      </c>
      <c r="AP19" s="10">
        <v>13199</v>
      </c>
      <c r="AQ19" s="10">
        <v>1940</v>
      </c>
      <c r="AR19" s="10">
        <v>3912</v>
      </c>
      <c r="AS19" s="10">
        <v>6897</v>
      </c>
      <c r="AT19" s="10">
        <v>11850</v>
      </c>
      <c r="AU19" s="10">
        <v>12028</v>
      </c>
      <c r="AV19" s="10">
        <v>18631</v>
      </c>
      <c r="AW19" s="10">
        <v>25687</v>
      </c>
      <c r="AX19" s="10">
        <v>39922</v>
      </c>
      <c r="AY19" s="10">
        <v>7473.7969999999996</v>
      </c>
      <c r="AZ19" s="10">
        <v>19146</v>
      </c>
      <c r="BA19" s="10">
        <v>31110</v>
      </c>
      <c r="BB19" s="10">
        <v>55967</v>
      </c>
      <c r="BC19" s="10">
        <v>29445</v>
      </c>
      <c r="BD19" s="10">
        <v>24176</v>
      </c>
      <c r="BE19" s="10">
        <v>53621</v>
      </c>
      <c r="BF19" s="10">
        <v>75366</v>
      </c>
      <c r="BG19" s="10">
        <v>7173</v>
      </c>
      <c r="BH19" s="10">
        <f>-'[71]DFC '!BH50-SUM($BG$19:BG19)</f>
        <v>8384</v>
      </c>
      <c r="BI19" s="10">
        <v>14816</v>
      </c>
      <c r="BJ19" s="10">
        <v>21532</v>
      </c>
      <c r="BK19" s="10">
        <v>26940</v>
      </c>
      <c r="BL19" s="10">
        <v>28064</v>
      </c>
      <c r="BM19" s="10">
        <v>64703</v>
      </c>
      <c r="BN19" s="10">
        <v>47310</v>
      </c>
      <c r="BO19" s="10">
        <v>13128</v>
      </c>
      <c r="BP19" s="10">
        <v>17991</v>
      </c>
      <c r="BQ19" s="10">
        <v>11004</v>
      </c>
      <c r="BR19" s="10">
        <v>13199</v>
      </c>
      <c r="BS19" s="10">
        <v>11850</v>
      </c>
      <c r="BT19" s="10">
        <v>39922</v>
      </c>
      <c r="BU19" s="10">
        <v>55967</v>
      </c>
      <c r="BV19" s="10">
        <v>75366</v>
      </c>
      <c r="BW19" s="10">
        <v>15557</v>
      </c>
    </row>
    <row r="20" spans="1:75" s="5" customFormat="1" ht="15.75" thickBot="1" x14ac:dyDescent="0.3">
      <c r="A20" s="9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 s="5" customFormat="1" ht="12.7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5" customFormat="1" x14ac:dyDescent="0.25">
      <c r="A22" s="4"/>
      <c r="B22" s="2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</row>
    <row r="23" spans="1:75" x14ac:dyDescent="0.25">
      <c r="BG23" s="3" t="s">
        <v>249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C4FC-DC1A-4DE5-93B7-0C52F7EA9B60}">
  <sheetPr>
    <tabColor theme="3" tint="-0.249977111117893"/>
  </sheetPr>
  <dimension ref="B1:BH11"/>
  <sheetViews>
    <sheetView showGridLines="0" zoomScaleNormal="100" workbookViewId="0">
      <pane xSplit="42" ySplit="4" topLeftCell="AQ5" activePane="bottomRight" state="frozen"/>
      <selection activeCell="B6" sqref="B6"/>
      <selection pane="topRight" activeCell="B6" sqref="B6"/>
      <selection pane="bottomLeft" activeCell="B6" sqref="B6"/>
      <selection pane="bottomRight" activeCell="BJ15" sqref="BJ15"/>
    </sheetView>
  </sheetViews>
  <sheetFormatPr defaultRowHeight="15" x14ac:dyDescent="0.25"/>
  <cols>
    <col min="1" max="1" width="7.5703125" customWidth="1"/>
    <col min="2" max="2" width="60.7109375" customWidth="1"/>
    <col min="3" max="37" width="8.7109375" hidden="1" customWidth="1"/>
    <col min="38" max="38" width="8.7109375" style="109" hidden="1" customWidth="1"/>
    <col min="39" max="41" width="8.7109375" hidden="1" customWidth="1"/>
    <col min="42" max="42" width="8.7109375" style="109" hidden="1" customWidth="1"/>
    <col min="43" max="45" width="8.7109375" customWidth="1"/>
    <col min="46" max="47" width="7.28515625" style="109" customWidth="1"/>
    <col min="48" max="48" width="8.7109375" customWidth="1"/>
    <col min="49" max="56" width="8.7109375" hidden="1" customWidth="1"/>
    <col min="57" max="60" width="8.7109375" customWidth="1"/>
  </cols>
  <sheetData>
    <row r="1" spans="2:60" ht="15" customHeight="1" x14ac:dyDescent="0.25"/>
    <row r="2" spans="2:60" ht="15" customHeight="1" thickBot="1" x14ac:dyDescent="0.3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</row>
    <row r="3" spans="2:60" ht="8.25" customHeight="1" x14ac:dyDescent="0.25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</row>
    <row r="4" spans="2:60" x14ac:dyDescent="0.25">
      <c r="B4" s="27" t="s">
        <v>239</v>
      </c>
      <c r="C4" s="26" t="s">
        <v>55</v>
      </c>
      <c r="D4" s="26" t="s">
        <v>54</v>
      </c>
      <c r="E4" s="26" t="s">
        <v>53</v>
      </c>
      <c r="F4" s="26" t="s">
        <v>52</v>
      </c>
      <c r="G4" s="26" t="s">
        <v>51</v>
      </c>
      <c r="H4" s="26" t="s">
        <v>50</v>
      </c>
      <c r="I4" s="26" t="s">
        <v>49</v>
      </c>
      <c r="J4" s="26" t="s">
        <v>48</v>
      </c>
      <c r="K4" s="26" t="s">
        <v>47</v>
      </c>
      <c r="L4" s="26" t="s">
        <v>46</v>
      </c>
      <c r="M4" s="26" t="s">
        <v>45</v>
      </c>
      <c r="N4" s="26" t="s">
        <v>44</v>
      </c>
      <c r="O4" s="26" t="s">
        <v>43</v>
      </c>
      <c r="P4" s="26" t="s">
        <v>42</v>
      </c>
      <c r="Q4" s="26" t="s">
        <v>41</v>
      </c>
      <c r="R4" s="26" t="s">
        <v>40</v>
      </c>
      <c r="S4" s="26" t="s">
        <v>39</v>
      </c>
      <c r="T4" s="26" t="s">
        <v>38</v>
      </c>
      <c r="U4" s="26" t="s">
        <v>37</v>
      </c>
      <c r="V4" s="26" t="s">
        <v>36</v>
      </c>
      <c r="W4" s="26" t="s">
        <v>35</v>
      </c>
      <c r="X4" s="26" t="s">
        <v>34</v>
      </c>
      <c r="Y4" s="26" t="s">
        <v>33</v>
      </c>
      <c r="Z4" s="26" t="s">
        <v>32</v>
      </c>
      <c r="AA4" s="26" t="s">
        <v>31</v>
      </c>
      <c r="AB4" s="26" t="s">
        <v>30</v>
      </c>
      <c r="AC4" s="26" t="s">
        <v>29</v>
      </c>
      <c r="AD4" s="26" t="s">
        <v>28</v>
      </c>
      <c r="AE4" s="26" t="s">
        <v>27</v>
      </c>
      <c r="AF4" s="26" t="s">
        <v>26</v>
      </c>
      <c r="AG4" s="26" t="s">
        <v>25</v>
      </c>
      <c r="AH4" s="26" t="s">
        <v>24</v>
      </c>
      <c r="AI4" s="26" t="s">
        <v>23</v>
      </c>
      <c r="AJ4" s="26" t="s">
        <v>22</v>
      </c>
      <c r="AK4" s="26" t="s">
        <v>21</v>
      </c>
      <c r="AL4" s="26" t="s">
        <v>20</v>
      </c>
      <c r="AM4" s="26" t="s">
        <v>19</v>
      </c>
      <c r="AN4" s="26" t="s">
        <v>18</v>
      </c>
      <c r="AO4" s="26" t="s">
        <v>17</v>
      </c>
      <c r="AP4" s="26" t="s">
        <v>16</v>
      </c>
      <c r="AQ4" s="26" t="s">
        <v>15</v>
      </c>
      <c r="AR4" s="26" t="s">
        <v>14</v>
      </c>
      <c r="AS4" s="26" t="s">
        <v>13</v>
      </c>
      <c r="AT4" s="26" t="s">
        <v>12</v>
      </c>
      <c r="AU4" s="26" t="s">
        <v>248</v>
      </c>
      <c r="AV4" s="26" t="s">
        <v>250</v>
      </c>
      <c r="AW4" s="25">
        <v>2013</v>
      </c>
      <c r="AX4" s="25">
        <v>2014</v>
      </c>
      <c r="AY4" s="25">
        <v>2015</v>
      </c>
      <c r="AZ4" s="25">
        <v>2016</v>
      </c>
      <c r="BA4" s="25">
        <v>2017</v>
      </c>
      <c r="BB4" s="25">
        <v>2018</v>
      </c>
      <c r="BC4" s="25">
        <v>2019</v>
      </c>
      <c r="BD4" s="25">
        <v>2020</v>
      </c>
      <c r="BE4" s="25">
        <v>2021</v>
      </c>
      <c r="BF4" s="25">
        <v>2022</v>
      </c>
      <c r="BG4" s="25">
        <v>2023</v>
      </c>
      <c r="BH4" s="26">
        <v>2024</v>
      </c>
    </row>
    <row r="5" spans="2:60" ht="12.75" customHeight="1" x14ac:dyDescent="0.25">
      <c r="B5" s="11" t="s">
        <v>238</v>
      </c>
      <c r="C5" s="165">
        <v>3</v>
      </c>
      <c r="D5" s="165">
        <v>1.8</v>
      </c>
      <c r="E5" s="165">
        <v>4.9000000000000004</v>
      </c>
      <c r="F5" s="165">
        <v>4.0999999999999996</v>
      </c>
      <c r="G5" s="165">
        <v>8.8000000000000007</v>
      </c>
      <c r="H5" s="165">
        <v>6.8</v>
      </c>
      <c r="I5" s="165">
        <v>3.03</v>
      </c>
      <c r="J5" s="165">
        <v>20.2</v>
      </c>
      <c r="K5" s="165">
        <v>0.5</v>
      </c>
      <c r="L5" s="165">
        <v>4.0999999999999996</v>
      </c>
      <c r="M5" s="165">
        <v>15.3</v>
      </c>
      <c r="N5" s="165">
        <v>5.2</v>
      </c>
      <c r="O5" s="165">
        <v>1.4</v>
      </c>
      <c r="P5" s="165">
        <v>0.5</v>
      </c>
      <c r="Q5" s="165">
        <v>0.4</v>
      </c>
      <c r="R5" s="165">
        <v>0.4</v>
      </c>
      <c r="S5" s="165">
        <v>0.58099999999999996</v>
      </c>
      <c r="T5" s="165">
        <v>2.12</v>
      </c>
      <c r="U5" s="165">
        <v>3.5</v>
      </c>
      <c r="V5" s="165">
        <v>1.8</v>
      </c>
      <c r="W5" s="165">
        <v>1.8</v>
      </c>
      <c r="X5" s="165">
        <v>0.8</v>
      </c>
      <c r="Y5" s="165">
        <v>0.4</v>
      </c>
      <c r="Z5" s="165">
        <v>0.3</v>
      </c>
      <c r="AA5" s="165">
        <v>0.3</v>
      </c>
      <c r="AB5" s="165">
        <v>0.19</v>
      </c>
      <c r="AC5" s="165">
        <v>1</v>
      </c>
      <c r="AD5" s="165">
        <v>2.8</v>
      </c>
      <c r="AE5" s="165">
        <v>0.56999999999999995</v>
      </c>
      <c r="AF5" s="165">
        <v>0.6</v>
      </c>
      <c r="AG5" s="165">
        <v>0.7</v>
      </c>
      <c r="AH5" s="165">
        <v>3.16</v>
      </c>
      <c r="AI5" s="165">
        <v>8.5</v>
      </c>
      <c r="AJ5" s="165">
        <v>3.2</v>
      </c>
      <c r="AK5" s="165">
        <v>2.4</v>
      </c>
      <c r="AL5" s="165">
        <v>12.3</v>
      </c>
      <c r="AM5" s="165">
        <v>4.2</v>
      </c>
      <c r="AN5" s="165">
        <v>7.3</v>
      </c>
      <c r="AO5" s="165">
        <v>7.6</v>
      </c>
      <c r="AP5" s="165">
        <v>19.3</v>
      </c>
      <c r="AQ5" s="165">
        <v>27</v>
      </c>
      <c r="AR5" s="165">
        <v>5.2</v>
      </c>
      <c r="AS5" s="165">
        <v>3.6</v>
      </c>
      <c r="AT5" s="165">
        <v>2.2000000000000002</v>
      </c>
      <c r="AU5" s="165">
        <v>2.1</v>
      </c>
      <c r="AV5" s="165">
        <v>4.9000000000000004</v>
      </c>
      <c r="AW5" s="165">
        <v>13.799999999999999</v>
      </c>
      <c r="AX5" s="165">
        <v>38.83</v>
      </c>
      <c r="AY5" s="165">
        <v>25.099999999999998</v>
      </c>
      <c r="AZ5" s="165">
        <v>2.6999999999999997</v>
      </c>
      <c r="BA5" s="165">
        <v>8.0010000000000012</v>
      </c>
      <c r="BB5" s="165">
        <v>3.3</v>
      </c>
      <c r="BC5" s="165">
        <v>4.29</v>
      </c>
      <c r="BD5" s="165">
        <v>5.03</v>
      </c>
      <c r="BE5" s="165">
        <v>26.4</v>
      </c>
      <c r="BF5" s="165">
        <v>38.400000000000006</v>
      </c>
      <c r="BG5" s="165">
        <v>38.000000000000007</v>
      </c>
      <c r="BH5" s="165">
        <v>7</v>
      </c>
    </row>
    <row r="6" spans="2:60" ht="12.75" customHeight="1" x14ac:dyDescent="0.25">
      <c r="B6" s="11" t="s">
        <v>237</v>
      </c>
      <c r="C6" s="165">
        <v>0.5</v>
      </c>
      <c r="D6" s="165">
        <v>0.9</v>
      </c>
      <c r="E6" s="165">
        <v>0.1</v>
      </c>
      <c r="F6" s="165">
        <v>0</v>
      </c>
      <c r="G6" s="165">
        <v>0</v>
      </c>
      <c r="H6" s="165">
        <v>0.2</v>
      </c>
      <c r="I6" s="165">
        <v>0.27</v>
      </c>
      <c r="J6" s="165">
        <v>0.5</v>
      </c>
      <c r="K6" s="165">
        <v>0.1</v>
      </c>
      <c r="L6" s="165">
        <v>0.2</v>
      </c>
      <c r="M6" s="165">
        <v>0.6</v>
      </c>
      <c r="N6" s="165">
        <v>0.4</v>
      </c>
      <c r="O6" s="165">
        <v>0.2</v>
      </c>
      <c r="P6" s="165">
        <v>0.1</v>
      </c>
      <c r="Q6" s="165">
        <v>0.1</v>
      </c>
      <c r="R6" s="165">
        <v>0.1</v>
      </c>
      <c r="S6" s="165">
        <v>3.6999999999999998E-2</v>
      </c>
      <c r="T6" s="165">
        <v>0.06</v>
      </c>
      <c r="U6" s="165">
        <v>0.14000000000000001</v>
      </c>
      <c r="V6" s="165">
        <v>0.06</v>
      </c>
      <c r="W6" s="165">
        <v>0.1</v>
      </c>
      <c r="X6" s="165">
        <v>0.1</v>
      </c>
      <c r="Y6" s="165">
        <v>0.3</v>
      </c>
      <c r="Z6" s="165">
        <v>0.3</v>
      </c>
      <c r="AA6" s="165">
        <v>0.3</v>
      </c>
      <c r="AB6" s="165">
        <v>0.37</v>
      </c>
      <c r="AC6" s="165">
        <v>0.71</v>
      </c>
      <c r="AD6" s="165">
        <v>0.9</v>
      </c>
      <c r="AE6" s="165">
        <v>0.31</v>
      </c>
      <c r="AF6" s="165">
        <v>1</v>
      </c>
      <c r="AG6" s="165">
        <v>0.6</v>
      </c>
      <c r="AH6" s="165">
        <v>0.76</v>
      </c>
      <c r="AI6" s="165">
        <v>0.7</v>
      </c>
      <c r="AJ6" s="165">
        <v>0.5</v>
      </c>
      <c r="AK6" s="165">
        <v>0.2</v>
      </c>
      <c r="AL6" s="165">
        <v>0.1</v>
      </c>
      <c r="AM6" s="165">
        <v>0.1</v>
      </c>
      <c r="AN6" s="165">
        <v>0.3</v>
      </c>
      <c r="AO6" s="165">
        <v>0.4</v>
      </c>
      <c r="AP6" s="165">
        <v>0.38529561000000023</v>
      </c>
      <c r="AQ6" s="165">
        <v>0.4</v>
      </c>
      <c r="AR6" s="165">
        <v>0.8</v>
      </c>
      <c r="AS6" s="165">
        <v>1.8</v>
      </c>
      <c r="AT6" s="165">
        <v>0.5</v>
      </c>
      <c r="AU6" s="165">
        <v>2.1</v>
      </c>
      <c r="AV6" s="165">
        <v>1.9</v>
      </c>
      <c r="AW6" s="165">
        <v>1.5</v>
      </c>
      <c r="AX6" s="165">
        <v>0.97</v>
      </c>
      <c r="AY6" s="165">
        <v>1.3</v>
      </c>
      <c r="AZ6" s="165">
        <v>0.5</v>
      </c>
      <c r="BA6" s="165">
        <v>0.29700000000000004</v>
      </c>
      <c r="BB6" s="165">
        <v>0.8</v>
      </c>
      <c r="BC6" s="165">
        <v>2.2799999999999998</v>
      </c>
      <c r="BD6" s="165">
        <v>2.67</v>
      </c>
      <c r="BE6" s="165">
        <v>1.5</v>
      </c>
      <c r="BF6" s="165">
        <v>1.1852956100000003</v>
      </c>
      <c r="BG6" s="165">
        <v>3.5</v>
      </c>
      <c r="BH6" s="165">
        <v>4</v>
      </c>
    </row>
    <row r="7" spans="2:60" ht="12.75" customHeight="1" x14ac:dyDescent="0.25">
      <c r="B7" s="11" t="s">
        <v>236</v>
      </c>
      <c r="C7" s="165">
        <v>1.3</v>
      </c>
      <c r="D7" s="165">
        <v>3.2</v>
      </c>
      <c r="E7" s="165">
        <v>3</v>
      </c>
      <c r="F7" s="165">
        <v>2.4</v>
      </c>
      <c r="G7" s="165">
        <v>6.5</v>
      </c>
      <c r="H7" s="165">
        <v>3</v>
      </c>
      <c r="I7" s="165">
        <v>4.0999999999999996</v>
      </c>
      <c r="J7" s="165">
        <v>3</v>
      </c>
      <c r="K7" s="165">
        <v>6.9</v>
      </c>
      <c r="L7" s="165">
        <v>2</v>
      </c>
      <c r="M7" s="165">
        <v>3.2</v>
      </c>
      <c r="N7" s="165">
        <v>4.5999999999999996</v>
      </c>
      <c r="O7" s="165">
        <v>3.2</v>
      </c>
      <c r="P7" s="165">
        <v>1.9</v>
      </c>
      <c r="Q7" s="165">
        <v>2</v>
      </c>
      <c r="R7" s="165">
        <v>2.1</v>
      </c>
      <c r="S7" s="165">
        <v>3.4</v>
      </c>
      <c r="T7" s="165">
        <v>3</v>
      </c>
      <c r="U7" s="165">
        <v>1.5</v>
      </c>
      <c r="V7" s="165">
        <v>0.8</v>
      </c>
      <c r="W7" s="165">
        <v>1.1000000000000001</v>
      </c>
      <c r="X7" s="165">
        <v>0.9</v>
      </c>
      <c r="Y7" s="165">
        <v>1.4</v>
      </c>
      <c r="Z7" s="165">
        <v>0.6</v>
      </c>
      <c r="AA7" s="165">
        <v>3.3</v>
      </c>
      <c r="AB7" s="165">
        <v>0.5</v>
      </c>
      <c r="AC7" s="165">
        <v>0.72</v>
      </c>
      <c r="AD7" s="165">
        <v>0.68</v>
      </c>
      <c r="AE7" s="165">
        <v>0.1</v>
      </c>
      <c r="AF7" s="165">
        <v>0.1</v>
      </c>
      <c r="AG7" s="165">
        <v>1.4</v>
      </c>
      <c r="AH7" s="165">
        <v>0.37</v>
      </c>
      <c r="AI7" s="165">
        <v>0.8</v>
      </c>
      <c r="AJ7" s="165">
        <v>0.6</v>
      </c>
      <c r="AK7" s="165">
        <v>1</v>
      </c>
      <c r="AL7" s="165">
        <v>1</v>
      </c>
      <c r="AM7" s="165">
        <v>1.3368854699999999</v>
      </c>
      <c r="AN7" s="165">
        <v>2.2999999999999998</v>
      </c>
      <c r="AO7" s="165">
        <v>2</v>
      </c>
      <c r="AP7" s="165">
        <v>3</v>
      </c>
      <c r="AQ7" s="165">
        <v>1</v>
      </c>
      <c r="AR7" s="165">
        <v>2</v>
      </c>
      <c r="AS7" s="165">
        <v>3.6</v>
      </c>
      <c r="AT7" s="165">
        <v>13</v>
      </c>
      <c r="AU7" s="165">
        <v>1</v>
      </c>
      <c r="AV7" s="165">
        <v>0.5</v>
      </c>
      <c r="AW7" s="165">
        <v>9.9</v>
      </c>
      <c r="AX7" s="165">
        <v>16.600000000000001</v>
      </c>
      <c r="AY7" s="165">
        <v>16.700000000000003</v>
      </c>
      <c r="AZ7" s="165">
        <v>9.1999999999999993</v>
      </c>
      <c r="BA7" s="165">
        <v>8.7000000000000011</v>
      </c>
      <c r="BB7" s="165">
        <v>4</v>
      </c>
      <c r="BC7" s="165">
        <v>5.1999999999999993</v>
      </c>
      <c r="BD7" s="165">
        <v>1.9699999999999998</v>
      </c>
      <c r="BE7" s="165">
        <v>3.4</v>
      </c>
      <c r="BF7" s="165">
        <v>8.6368854699999993</v>
      </c>
      <c r="BG7" s="165">
        <v>19.600000000000001</v>
      </c>
      <c r="BH7" s="165">
        <v>1.5</v>
      </c>
    </row>
    <row r="8" spans="2:60" ht="12.75" customHeight="1" x14ac:dyDescent="0.25">
      <c r="B8" s="11" t="s">
        <v>235</v>
      </c>
      <c r="C8" s="165">
        <v>0.1</v>
      </c>
      <c r="D8" s="165">
        <v>0.8</v>
      </c>
      <c r="E8" s="165">
        <v>0.8</v>
      </c>
      <c r="F8" s="165">
        <v>1.2</v>
      </c>
      <c r="G8" s="165">
        <v>1.7</v>
      </c>
      <c r="H8" s="165">
        <v>0.7</v>
      </c>
      <c r="I8" s="165">
        <v>2.6</v>
      </c>
      <c r="J8" s="165">
        <v>3.3</v>
      </c>
      <c r="K8" s="165">
        <v>1.5</v>
      </c>
      <c r="L8" s="165">
        <v>1.3</v>
      </c>
      <c r="M8" s="165">
        <v>0.6</v>
      </c>
      <c r="N8" s="165">
        <v>0.8</v>
      </c>
      <c r="O8" s="165">
        <v>0.6</v>
      </c>
      <c r="P8" s="165">
        <v>0</v>
      </c>
      <c r="Q8" s="165">
        <v>0</v>
      </c>
      <c r="R8" s="165">
        <v>0.2</v>
      </c>
      <c r="S8" s="165">
        <v>0.08</v>
      </c>
      <c r="T8" s="165">
        <v>0.21</v>
      </c>
      <c r="U8" s="165">
        <v>0.36</v>
      </c>
      <c r="V8" s="165">
        <v>0.34</v>
      </c>
      <c r="W8" s="165">
        <v>0.7</v>
      </c>
      <c r="X8" s="165">
        <v>1.4</v>
      </c>
      <c r="Y8" s="165">
        <v>0.3</v>
      </c>
      <c r="Z8" s="165">
        <v>0.5</v>
      </c>
      <c r="AA8" s="165">
        <v>0.2</v>
      </c>
      <c r="AB8" s="165">
        <v>0.44</v>
      </c>
      <c r="AC8" s="165">
        <v>0.17</v>
      </c>
      <c r="AD8" s="165">
        <v>0.62</v>
      </c>
      <c r="AE8" s="165">
        <v>0.92</v>
      </c>
      <c r="AF8" s="165">
        <v>0.3</v>
      </c>
      <c r="AG8" s="165">
        <v>0.3</v>
      </c>
      <c r="AH8" s="165">
        <v>0.67</v>
      </c>
      <c r="AI8" s="165">
        <v>1.2</v>
      </c>
      <c r="AJ8" s="165">
        <v>0.6</v>
      </c>
      <c r="AK8" s="165">
        <v>1.4</v>
      </c>
      <c r="AL8" s="165">
        <v>0.8</v>
      </c>
      <c r="AM8" s="165">
        <v>1.8</v>
      </c>
      <c r="AN8" s="165">
        <v>1.8</v>
      </c>
      <c r="AO8" s="165">
        <v>2</v>
      </c>
      <c r="AP8" s="165">
        <v>2.1</v>
      </c>
      <c r="AQ8" s="165">
        <v>1</v>
      </c>
      <c r="AR8" s="165">
        <v>1.2</v>
      </c>
      <c r="AS8" s="165">
        <v>5.4</v>
      </c>
      <c r="AT8" s="165">
        <v>2.7</v>
      </c>
      <c r="AU8" s="165">
        <v>2.6</v>
      </c>
      <c r="AV8" s="165">
        <v>1.1000000000000001</v>
      </c>
      <c r="AW8" s="165">
        <v>2.9000000000000004</v>
      </c>
      <c r="AX8" s="165">
        <v>8.3000000000000007</v>
      </c>
      <c r="AY8" s="165">
        <v>4.2</v>
      </c>
      <c r="AZ8" s="165">
        <v>0.8</v>
      </c>
      <c r="BA8" s="165">
        <v>1</v>
      </c>
      <c r="BB8" s="165">
        <v>2.8999999999999995</v>
      </c>
      <c r="BC8" s="165">
        <v>1.4300000000000002</v>
      </c>
      <c r="BD8" s="165">
        <v>2.19</v>
      </c>
      <c r="BE8" s="165">
        <v>4</v>
      </c>
      <c r="BF8" s="165">
        <v>7.6999999999999993</v>
      </c>
      <c r="BG8" s="165">
        <v>10.3</v>
      </c>
      <c r="BH8" s="165">
        <v>3.7</v>
      </c>
    </row>
    <row r="9" spans="2:60" x14ac:dyDescent="0.25">
      <c r="B9" s="37" t="s">
        <v>230</v>
      </c>
      <c r="C9" s="164">
        <v>4.9000000000000004</v>
      </c>
      <c r="D9" s="164">
        <v>6.8</v>
      </c>
      <c r="E9" s="164">
        <v>8.6999999999999993</v>
      </c>
      <c r="F9" s="164">
        <v>7.7</v>
      </c>
      <c r="G9" s="164">
        <v>17</v>
      </c>
      <c r="H9" s="164">
        <v>10.7</v>
      </c>
      <c r="I9" s="164">
        <v>10</v>
      </c>
      <c r="J9" s="164">
        <v>27</v>
      </c>
      <c r="K9" s="164">
        <v>9</v>
      </c>
      <c r="L9" s="164">
        <v>7.6</v>
      </c>
      <c r="M9" s="164">
        <v>19.7</v>
      </c>
      <c r="N9" s="164">
        <v>11</v>
      </c>
      <c r="O9" s="164">
        <v>5.4</v>
      </c>
      <c r="P9" s="164">
        <v>2.5</v>
      </c>
      <c r="Q9" s="164">
        <v>2.5</v>
      </c>
      <c r="R9" s="164">
        <v>2.8</v>
      </c>
      <c r="S9" s="164">
        <v>4.0999999999999996</v>
      </c>
      <c r="T9" s="164">
        <v>5.4</v>
      </c>
      <c r="U9" s="164">
        <v>5.5</v>
      </c>
      <c r="V9" s="164">
        <v>3</v>
      </c>
      <c r="W9" s="164">
        <v>3.7</v>
      </c>
      <c r="X9" s="164">
        <v>3.2</v>
      </c>
      <c r="Y9" s="164">
        <v>2.4</v>
      </c>
      <c r="Z9" s="164">
        <v>1.7</v>
      </c>
      <c r="AA9" s="164">
        <v>4.0999999999999996</v>
      </c>
      <c r="AB9" s="164">
        <v>1.5</v>
      </c>
      <c r="AC9" s="164">
        <v>2.6</v>
      </c>
      <c r="AD9" s="164">
        <v>5</v>
      </c>
      <c r="AE9" s="164">
        <v>1.9</v>
      </c>
      <c r="AF9" s="164">
        <v>2</v>
      </c>
      <c r="AG9" s="164">
        <v>3</v>
      </c>
      <c r="AH9" s="164">
        <v>4.9000000000000004</v>
      </c>
      <c r="AI9" s="164">
        <v>12</v>
      </c>
      <c r="AJ9" s="164">
        <v>6.6</v>
      </c>
      <c r="AK9" s="164">
        <v>7.1</v>
      </c>
      <c r="AL9" s="164">
        <v>14.200000000000001</v>
      </c>
      <c r="AM9" s="164">
        <v>7.4368854699999991</v>
      </c>
      <c r="AN9" s="164">
        <v>11.7</v>
      </c>
      <c r="AO9" s="164">
        <v>12</v>
      </c>
      <c r="AP9" s="164">
        <v>24.785295610000002</v>
      </c>
      <c r="AQ9" s="164">
        <f t="shared" ref="AQ9:AS9" si="0">SUM(AQ5:AQ8)</f>
        <v>29.4</v>
      </c>
      <c r="AR9" s="164">
        <f t="shared" si="0"/>
        <v>9.1999999999999993</v>
      </c>
      <c r="AS9" s="164">
        <f t="shared" si="0"/>
        <v>14.4</v>
      </c>
      <c r="AT9" s="164">
        <v>18.399999999999999</v>
      </c>
      <c r="AU9" s="164">
        <v>7.8000000000000007</v>
      </c>
      <c r="AV9" s="164">
        <f t="shared" ref="AV9" si="1">SUM(AV5:AV8)</f>
        <v>8.4</v>
      </c>
      <c r="AW9" s="164">
        <v>28.1</v>
      </c>
      <c r="AX9" s="164">
        <v>64.7</v>
      </c>
      <c r="AY9" s="164">
        <v>47.3</v>
      </c>
      <c r="AZ9" s="164">
        <v>13.2</v>
      </c>
      <c r="BA9" s="164">
        <v>17.998000000000001</v>
      </c>
      <c r="BB9" s="164">
        <v>11</v>
      </c>
      <c r="BC9" s="164">
        <v>13.199999999999998</v>
      </c>
      <c r="BD9" s="164">
        <v>11.86</v>
      </c>
      <c r="BE9" s="164">
        <v>39.9</v>
      </c>
      <c r="BF9" s="164">
        <v>55.922181080000001</v>
      </c>
      <c r="BG9" s="164">
        <v>71.400000000000006</v>
      </c>
      <c r="BH9" s="164">
        <v>16.2</v>
      </c>
    </row>
    <row r="10" spans="2:60" ht="15.75" thickBot="1" x14ac:dyDescent="0.3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</row>
    <row r="11" spans="2:60" x14ac:dyDescent="0.25">
      <c r="B11" s="163"/>
      <c r="AL11"/>
      <c r="AP11"/>
      <c r="AT11"/>
      <c r="AU1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B73FC-E986-4610-AEAE-2C4294572F70}">
  <sheetPr>
    <tabColor theme="3" tint="-0.249977111117893"/>
  </sheetPr>
  <dimension ref="A1:AD37"/>
  <sheetViews>
    <sheetView showGridLines="0" zoomScaleNormal="100" workbookViewId="0">
      <pane xSplit="1" ySplit="4" topLeftCell="B9" activePane="bottomRight" state="frozen"/>
      <selection activeCell="B6" sqref="B6"/>
      <selection pane="topRight" activeCell="B6" sqref="B6"/>
      <selection pane="bottomLeft" activeCell="B6" sqref="B6"/>
      <selection pane="bottomRight" activeCell="AC9" sqref="AC9"/>
    </sheetView>
  </sheetViews>
  <sheetFormatPr defaultRowHeight="15" x14ac:dyDescent="0.25"/>
  <cols>
    <col min="1" max="1" width="7.5703125" style="167" customWidth="1"/>
    <col min="2" max="2" width="60.7109375" customWidth="1"/>
    <col min="3" max="16" width="9.42578125" hidden="1" customWidth="1"/>
    <col min="17" max="17" width="9.42578125" style="166" hidden="1" customWidth="1"/>
    <col min="18" max="18" width="9.42578125" hidden="1" customWidth="1"/>
    <col min="19" max="21" width="9.42578125" customWidth="1"/>
    <col min="22" max="22" width="9.140625" customWidth="1"/>
    <col min="23" max="24" width="9.42578125" customWidth="1"/>
    <col min="27" max="28" width="10.28515625" bestFit="1" customWidth="1"/>
    <col min="29" max="30" width="10.7109375" customWidth="1"/>
  </cols>
  <sheetData>
    <row r="1" spans="1:30" ht="15" customHeight="1" x14ac:dyDescent="0.25"/>
    <row r="2" spans="1:30" ht="15" customHeight="1" thickBot="1" x14ac:dyDescent="0.3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ht="8.25" customHeight="1" x14ac:dyDescent="0.25"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</row>
    <row r="4" spans="1:30" x14ac:dyDescent="0.25">
      <c r="B4" s="27" t="s">
        <v>10</v>
      </c>
      <c r="C4" s="26" t="s">
        <v>31</v>
      </c>
      <c r="D4" s="26" t="s">
        <v>30</v>
      </c>
      <c r="E4" s="26" t="s">
        <v>29</v>
      </c>
      <c r="F4" s="26" t="s">
        <v>28</v>
      </c>
      <c r="G4" s="26" t="s">
        <v>27</v>
      </c>
      <c r="H4" s="26" t="s">
        <v>26</v>
      </c>
      <c r="I4" s="26" t="s">
        <v>25</v>
      </c>
      <c r="J4" s="26" t="s">
        <v>24</v>
      </c>
      <c r="K4" s="26" t="s">
        <v>23</v>
      </c>
      <c r="L4" s="26" t="s">
        <v>22</v>
      </c>
      <c r="M4" s="26" t="s">
        <v>21</v>
      </c>
      <c r="N4" s="26" t="s">
        <v>20</v>
      </c>
      <c r="O4" s="26" t="s">
        <v>19</v>
      </c>
      <c r="P4" s="26" t="s">
        <v>18</v>
      </c>
      <c r="Q4" s="26" t="s">
        <v>17</v>
      </c>
      <c r="R4" s="26" t="s">
        <v>16</v>
      </c>
      <c r="S4" s="26" t="s">
        <v>15</v>
      </c>
      <c r="T4" s="26" t="s">
        <v>14</v>
      </c>
      <c r="U4" s="26" t="s">
        <v>13</v>
      </c>
      <c r="V4" s="26" t="s">
        <v>12</v>
      </c>
      <c r="W4" s="26" t="s">
        <v>248</v>
      </c>
      <c r="X4" s="26" t="s">
        <v>250</v>
      </c>
      <c r="Y4" s="25">
        <v>2019</v>
      </c>
      <c r="Z4" s="25">
        <v>2020</v>
      </c>
      <c r="AA4" s="25">
        <v>2021</v>
      </c>
      <c r="AB4" s="25">
        <v>2022</v>
      </c>
      <c r="AC4" s="25">
        <v>2023</v>
      </c>
      <c r="AD4" s="25">
        <v>2024</v>
      </c>
    </row>
    <row r="5" spans="1:30" ht="12.75" customHeight="1" x14ac:dyDescent="0.25">
      <c r="A5" s="175"/>
      <c r="B5" s="11" t="s">
        <v>241</v>
      </c>
      <c r="C5" s="130">
        <v>124806</v>
      </c>
      <c r="D5" s="130">
        <v>99727</v>
      </c>
      <c r="E5" s="130">
        <v>140230</v>
      </c>
      <c r="F5" s="130">
        <v>156514</v>
      </c>
      <c r="G5" s="130">
        <v>112417</v>
      </c>
      <c r="H5" s="130">
        <v>80627</v>
      </c>
      <c r="I5" s="130">
        <v>147825</v>
      </c>
      <c r="J5" s="130">
        <v>224581</v>
      </c>
      <c r="K5" s="130">
        <v>213043</v>
      </c>
      <c r="L5" s="130">
        <v>214991</v>
      </c>
      <c r="M5" s="130">
        <v>294747</v>
      </c>
      <c r="N5" s="130">
        <v>376804</v>
      </c>
      <c r="O5" s="130">
        <v>399807</v>
      </c>
      <c r="P5" s="130">
        <v>319526.4792099999</v>
      </c>
      <c r="Q5" s="130">
        <v>468655.48698203877</v>
      </c>
      <c r="R5" s="130">
        <v>456795</v>
      </c>
      <c r="S5" s="130">
        <v>300351</v>
      </c>
      <c r="T5" s="130">
        <v>256236.69999999998</v>
      </c>
      <c r="U5" s="130">
        <v>374318.06665280648</v>
      </c>
      <c r="V5" s="130">
        <v>469965</v>
      </c>
      <c r="W5" s="130">
        <v>341525</v>
      </c>
      <c r="X5" s="130">
        <v>296849</v>
      </c>
      <c r="Y5" s="130">
        <v>521277</v>
      </c>
      <c r="Z5" s="130">
        <v>565450</v>
      </c>
      <c r="AA5" s="130">
        <v>1099585</v>
      </c>
      <c r="AB5" s="130">
        <v>1644783.9661920387</v>
      </c>
      <c r="AC5" s="130">
        <v>1400871</v>
      </c>
      <c r="AD5" s="130">
        <v>638374</v>
      </c>
    </row>
    <row r="6" spans="1:30" ht="12.75" customHeight="1" x14ac:dyDescent="0.25">
      <c r="B6" s="161" t="s">
        <v>240</v>
      </c>
      <c r="C6" s="160">
        <v>12725</v>
      </c>
      <c r="D6" s="160">
        <v>17325</v>
      </c>
      <c r="E6" s="160">
        <v>9292</v>
      </c>
      <c r="F6" s="160">
        <v>22846</v>
      </c>
      <c r="G6" s="160">
        <v>15065</v>
      </c>
      <c r="H6" s="160">
        <v>13365</v>
      </c>
      <c r="I6" s="160">
        <v>53820</v>
      </c>
      <c r="J6" s="160">
        <v>23543</v>
      </c>
      <c r="K6" s="160">
        <v>23138</v>
      </c>
      <c r="L6" s="160">
        <v>27662</v>
      </c>
      <c r="M6" s="160">
        <v>35720</v>
      </c>
      <c r="N6" s="160">
        <v>40074</v>
      </c>
      <c r="O6" s="160">
        <v>37789</v>
      </c>
      <c r="P6" s="160">
        <v>40547.562759999993</v>
      </c>
      <c r="Q6" s="160">
        <v>47097.648719999997</v>
      </c>
      <c r="R6" s="160">
        <v>45184</v>
      </c>
      <c r="S6" s="160">
        <v>22753</v>
      </c>
      <c r="T6" s="160">
        <v>24960.6</v>
      </c>
      <c r="U6" s="174">
        <v>31310</v>
      </c>
      <c r="V6" s="174">
        <v>32240</v>
      </c>
      <c r="W6" s="160">
        <v>38786</v>
      </c>
      <c r="X6" s="160">
        <v>30985</v>
      </c>
      <c r="Y6" s="130">
        <v>62188</v>
      </c>
      <c r="Z6" s="130">
        <v>105793</v>
      </c>
      <c r="AA6" s="130">
        <v>126594</v>
      </c>
      <c r="AB6" s="130">
        <v>170618.21148</v>
      </c>
      <c r="AC6" s="130">
        <v>111263</v>
      </c>
      <c r="AD6" s="130">
        <v>69771</v>
      </c>
    </row>
    <row r="7" spans="1:30" x14ac:dyDescent="0.25">
      <c r="B7" s="37" t="s">
        <v>230</v>
      </c>
      <c r="C7" s="36">
        <v>137531</v>
      </c>
      <c r="D7" s="36">
        <v>117052</v>
      </c>
      <c r="E7" s="36">
        <v>149522</v>
      </c>
      <c r="F7" s="36">
        <v>179360</v>
      </c>
      <c r="G7" s="36">
        <v>127482</v>
      </c>
      <c r="H7" s="36">
        <v>93992</v>
      </c>
      <c r="I7" s="36">
        <v>201645</v>
      </c>
      <c r="J7" s="36">
        <v>248124</v>
      </c>
      <c r="K7" s="36">
        <v>236181</v>
      </c>
      <c r="L7" s="36">
        <v>242653</v>
      </c>
      <c r="M7" s="36">
        <v>330467</v>
      </c>
      <c r="N7" s="36">
        <v>416878</v>
      </c>
      <c r="O7" s="36">
        <v>437596</v>
      </c>
      <c r="P7" s="36">
        <v>360074.0419699999</v>
      </c>
      <c r="Q7" s="36">
        <v>515753.13570203877</v>
      </c>
      <c r="R7" s="36">
        <v>501979</v>
      </c>
      <c r="S7" s="36">
        <v>323104</v>
      </c>
      <c r="T7" s="36">
        <f>SUM(T5:T6)</f>
        <v>281197.3</v>
      </c>
      <c r="U7" s="36">
        <f>SUM(U5:U6)</f>
        <v>405628.06665280648</v>
      </c>
      <c r="V7" s="36">
        <v>502205</v>
      </c>
      <c r="W7" s="36">
        <f t="shared" ref="W7" si="0">SUM(W5:W6)</f>
        <v>380311</v>
      </c>
      <c r="X7" s="36">
        <f t="shared" ref="X7" si="1">SUM(X5:X6)</f>
        <v>327834</v>
      </c>
      <c r="Y7" s="36">
        <v>583465</v>
      </c>
      <c r="Z7" s="36">
        <v>671243</v>
      </c>
      <c r="AA7" s="36">
        <v>1226179</v>
      </c>
      <c r="AB7" s="36">
        <v>1815402.1776720388</v>
      </c>
      <c r="AC7" s="36">
        <v>1512134</v>
      </c>
      <c r="AD7" s="36">
        <v>708145</v>
      </c>
    </row>
    <row r="8" spans="1:30" ht="15" customHeight="1" thickBot="1" x14ac:dyDescent="0.3"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</row>
    <row r="9" spans="1:30" ht="26.25" customHeight="1" thickBot="1" x14ac:dyDescent="0.3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8.25" customHeight="1" x14ac:dyDescent="0.25"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</row>
    <row r="11" spans="1:30" x14ac:dyDescent="0.25">
      <c r="B11" s="27" t="s">
        <v>242</v>
      </c>
      <c r="C11" s="26" t="s">
        <v>31</v>
      </c>
      <c r="D11" s="26" t="s">
        <v>30</v>
      </c>
      <c r="E11" s="26" t="s">
        <v>29</v>
      </c>
      <c r="F11" s="26" t="s">
        <v>28</v>
      </c>
      <c r="G11" s="26" t="s">
        <v>27</v>
      </c>
      <c r="H11" s="26" t="s">
        <v>26</v>
      </c>
      <c r="I11" s="26" t="s">
        <v>25</v>
      </c>
      <c r="J11" s="26" t="s">
        <v>24</v>
      </c>
      <c r="K11" s="26" t="s">
        <v>23</v>
      </c>
      <c r="L11" s="26" t="s">
        <v>22</v>
      </c>
      <c r="M11" s="26" t="s">
        <v>21</v>
      </c>
      <c r="N11" s="26" t="s">
        <v>20</v>
      </c>
      <c r="O11" s="26" t="s">
        <v>19</v>
      </c>
      <c r="P11" s="26" t="s">
        <v>18</v>
      </c>
      <c r="Q11" s="26" t="s">
        <v>17</v>
      </c>
      <c r="R11" s="26" t="s">
        <v>16</v>
      </c>
      <c r="S11" s="26" t="s">
        <v>15</v>
      </c>
      <c r="T11" s="26" t="s">
        <v>14</v>
      </c>
      <c r="U11" s="26" t="s">
        <v>13</v>
      </c>
      <c r="V11" s="26" t="s">
        <v>12</v>
      </c>
      <c r="W11" s="26" t="str">
        <f>+W4</f>
        <v>1Q24</v>
      </c>
      <c r="X11" s="26" t="str">
        <f t="shared" ref="X11" si="2">+X4</f>
        <v>2T24</v>
      </c>
      <c r="Y11" s="25">
        <v>2019</v>
      </c>
      <c r="Z11" s="25">
        <v>2020</v>
      </c>
      <c r="AA11" s="25">
        <v>2021</v>
      </c>
      <c r="AB11" s="25">
        <v>2022</v>
      </c>
      <c r="AC11" s="25">
        <v>2023</v>
      </c>
      <c r="AD11" s="25">
        <v>2024</v>
      </c>
    </row>
    <row r="12" spans="1:30" ht="12.75" customHeight="1" x14ac:dyDescent="0.25">
      <c r="B12" s="11" t="s">
        <v>241</v>
      </c>
      <c r="C12" s="172">
        <v>0.90747540554493167</v>
      </c>
      <c r="D12" s="172">
        <v>0.85198885965212046</v>
      </c>
      <c r="E12" s="172">
        <v>0.93785529888578267</v>
      </c>
      <c r="F12" s="172">
        <v>0.87262488849241748</v>
      </c>
      <c r="G12" s="172">
        <v>0.88182645393075099</v>
      </c>
      <c r="H12" s="172">
        <v>0.85780704740829006</v>
      </c>
      <c r="I12" s="172">
        <v>0.73309529122963624</v>
      </c>
      <c r="J12" s="172">
        <v>0.90511599039190083</v>
      </c>
      <c r="K12" s="172">
        <v>0.90203276300803192</v>
      </c>
      <c r="L12" s="172">
        <v>0.8860018215311577</v>
      </c>
      <c r="M12" s="172">
        <v>0.89191053872247461</v>
      </c>
      <c r="N12" s="172">
        <v>0.90387115654939809</v>
      </c>
      <c r="O12" s="172">
        <v>0.91364409181071127</v>
      </c>
      <c r="P12" s="172">
        <v>0.88739104174752403</v>
      </c>
      <c r="Q12" s="172">
        <v>0.90868179859751874</v>
      </c>
      <c r="R12" s="172">
        <v>0.90998826644142483</v>
      </c>
      <c r="S12" s="172">
        <v>0.92957994948994749</v>
      </c>
      <c r="T12" s="172">
        <v>0.91123456733048291</v>
      </c>
      <c r="U12" s="172">
        <v>0.9228110612306335</v>
      </c>
      <c r="V12" s="172">
        <v>0.93580310829243041</v>
      </c>
      <c r="W12" s="172">
        <f t="shared" ref="W12:X12" si="3">+W5/W7</f>
        <v>0.89801504558111656</v>
      </c>
      <c r="X12" s="172">
        <f t="shared" si="3"/>
        <v>0.90548570313024279</v>
      </c>
      <c r="Y12" s="172">
        <v>0.89341605751844588</v>
      </c>
      <c r="Z12" s="172">
        <v>0.84239239738812921</v>
      </c>
      <c r="AA12" s="172">
        <v>0.89675732499088634</v>
      </c>
      <c r="AB12" s="172">
        <v>0.90601630119294529</v>
      </c>
      <c r="AC12" s="172">
        <v>0.92641988077776172</v>
      </c>
      <c r="AD12" s="172">
        <v>0.90147356826638614</v>
      </c>
    </row>
    <row r="13" spans="1:30" ht="12.75" customHeight="1" x14ac:dyDescent="0.25">
      <c r="B13" s="161" t="s">
        <v>240</v>
      </c>
      <c r="C13" s="173">
        <v>9.2524594455068318E-2</v>
      </c>
      <c r="D13" s="173">
        <v>0.14801114034787957</v>
      </c>
      <c r="E13" s="173">
        <v>6.2144701114217306E-2</v>
      </c>
      <c r="F13" s="173">
        <v>0.12737511150758252</v>
      </c>
      <c r="G13" s="173">
        <v>0.11817354606924899</v>
      </c>
      <c r="H13" s="173">
        <v>0.14219295259170994</v>
      </c>
      <c r="I13" s="173">
        <v>0.26690470877036376</v>
      </c>
      <c r="J13" s="173">
        <v>9.4884009608099174E-2</v>
      </c>
      <c r="K13" s="173">
        <v>9.7967236991968021E-2</v>
      </c>
      <c r="L13" s="173">
        <v>0.11399817846884235</v>
      </c>
      <c r="M13" s="173">
        <v>0.10808946127752544</v>
      </c>
      <c r="N13" s="173">
        <v>9.6128843450601853E-2</v>
      </c>
      <c r="O13" s="173">
        <v>8.6355908189288746E-2</v>
      </c>
      <c r="P13" s="173">
        <v>0.11260895825247595</v>
      </c>
      <c r="Q13" s="173">
        <v>9.1318201402481203E-2</v>
      </c>
      <c r="R13" s="173">
        <v>9.0011733558575155E-2</v>
      </c>
      <c r="S13" s="173">
        <v>7.0420050510052484E-2</v>
      </c>
      <c r="T13" s="173">
        <v>8.87654326695171E-2</v>
      </c>
      <c r="U13" s="173">
        <v>7.7188938769366514E-2</v>
      </c>
      <c r="V13" s="173">
        <v>6.419689170756962E-2</v>
      </c>
      <c r="W13" s="173">
        <f t="shared" ref="W13:X13" si="4">+W6/W7</f>
        <v>0.10198495441888349</v>
      </c>
      <c r="X13" s="173">
        <f t="shared" si="4"/>
        <v>9.451429686975725E-2</v>
      </c>
      <c r="Y13" s="172">
        <v>0.10658394248155416</v>
      </c>
      <c r="Z13" s="172">
        <v>0.15760760261187082</v>
      </c>
      <c r="AA13" s="172">
        <v>0.10324267500911367</v>
      </c>
      <c r="AB13" s="172">
        <v>9.398369880705465E-2</v>
      </c>
      <c r="AC13" s="172">
        <v>7.3580119222238241E-2</v>
      </c>
      <c r="AD13" s="172">
        <v>9.8526431733613876E-2</v>
      </c>
    </row>
    <row r="14" spans="1:30" x14ac:dyDescent="0.25">
      <c r="B14" s="37" t="s">
        <v>230</v>
      </c>
      <c r="C14" s="171">
        <v>1</v>
      </c>
      <c r="D14" s="171">
        <v>1</v>
      </c>
      <c r="E14" s="171">
        <v>1</v>
      </c>
      <c r="F14" s="171">
        <v>1</v>
      </c>
      <c r="G14" s="171">
        <v>1</v>
      </c>
      <c r="H14" s="171">
        <v>1</v>
      </c>
      <c r="I14" s="171">
        <v>1</v>
      </c>
      <c r="J14" s="171">
        <v>1</v>
      </c>
      <c r="K14" s="171">
        <v>1</v>
      </c>
      <c r="L14" s="171">
        <v>1</v>
      </c>
      <c r="M14" s="171">
        <v>1</v>
      </c>
      <c r="N14" s="171">
        <v>1</v>
      </c>
      <c r="O14" s="171">
        <v>1</v>
      </c>
      <c r="P14" s="171">
        <v>1</v>
      </c>
      <c r="Q14" s="171">
        <v>1</v>
      </c>
      <c r="R14" s="171">
        <v>1</v>
      </c>
      <c r="S14" s="171">
        <v>1</v>
      </c>
      <c r="T14" s="171">
        <v>1</v>
      </c>
      <c r="U14" s="171">
        <v>1</v>
      </c>
      <c r="V14" s="171">
        <v>1</v>
      </c>
      <c r="W14" s="171">
        <v>1</v>
      </c>
      <c r="X14" s="171">
        <v>1</v>
      </c>
      <c r="Y14" s="171">
        <v>1</v>
      </c>
      <c r="Z14" s="171">
        <v>1</v>
      </c>
      <c r="AA14" s="171">
        <v>1</v>
      </c>
      <c r="AB14" s="171">
        <v>1</v>
      </c>
      <c r="AC14" s="171">
        <v>1</v>
      </c>
      <c r="AD14" s="171">
        <v>1</v>
      </c>
    </row>
    <row r="15" spans="1:30" ht="15" customHeight="1" thickBot="1" x14ac:dyDescent="0.3"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70"/>
      <c r="Z15" s="170"/>
      <c r="AA15" s="170"/>
      <c r="AB15" s="170"/>
      <c r="AC15" s="170"/>
      <c r="AD15" s="170"/>
    </row>
    <row r="16" spans="1:30" x14ac:dyDescent="0.25"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</row>
    <row r="17" spans="1:24" x14ac:dyDescent="0.25">
      <c r="Q17"/>
    </row>
    <row r="18" spans="1:24" x14ac:dyDescent="0.25">
      <c r="T18" s="169"/>
      <c r="X18" s="169"/>
    </row>
    <row r="19" spans="1:24" x14ac:dyDescent="0.25">
      <c r="D19" s="166"/>
      <c r="T19" s="169"/>
      <c r="X19" s="169"/>
    </row>
    <row r="30" spans="1:24" x14ac:dyDescent="0.25">
      <c r="A30" s="168"/>
    </row>
    <row r="31" spans="1:24" x14ac:dyDescent="0.25">
      <c r="A31" s="168"/>
    </row>
    <row r="32" spans="1:24" x14ac:dyDescent="0.25">
      <c r="A32" s="168"/>
    </row>
    <row r="33" spans="1:1" x14ac:dyDescent="0.25">
      <c r="A33" s="168"/>
    </row>
    <row r="34" spans="1:1" x14ac:dyDescent="0.25">
      <c r="A34" s="168"/>
    </row>
    <row r="35" spans="1:1" x14ac:dyDescent="0.25">
      <c r="A35" s="168"/>
    </row>
    <row r="36" spans="1:1" x14ac:dyDescent="0.25">
      <c r="A36" s="168"/>
    </row>
    <row r="37" spans="1:1" x14ac:dyDescent="0.25">
      <c r="A37" s="16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242E1-B96B-41A9-A822-10DE0C516399}">
  <sheetPr>
    <tabColor theme="3" tint="-0.249977111117893"/>
  </sheetPr>
  <dimension ref="B1:L9"/>
  <sheetViews>
    <sheetView showGridLines="0" tabSelected="1" workbookViewId="0">
      <selection activeCell="M11" sqref="M11"/>
    </sheetView>
  </sheetViews>
  <sheetFormatPr defaultRowHeight="15" x14ac:dyDescent="0.25"/>
  <cols>
    <col min="1" max="1" width="7.5703125" customWidth="1"/>
    <col min="2" max="2" width="60.7109375" customWidth="1"/>
    <col min="3" max="3" width="6.7109375" hidden="1" customWidth="1"/>
    <col min="4" max="5" width="8.28515625" hidden="1" customWidth="1"/>
    <col min="6" max="6" width="6.7109375" hidden="1" customWidth="1"/>
    <col min="7" max="8" width="7.7109375" hidden="1" customWidth="1"/>
    <col min="9" max="12" width="8.7109375" bestFit="1" customWidth="1"/>
  </cols>
  <sheetData>
    <row r="1" spans="2:12" ht="15" customHeight="1" x14ac:dyDescent="0.25"/>
    <row r="2" spans="2:12" ht="15" customHeight="1" thickBot="1" x14ac:dyDescent="0.3"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2:12" ht="8.25" customHeight="1" x14ac:dyDescent="0.25"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</row>
    <row r="4" spans="2:12" x14ac:dyDescent="0.25">
      <c r="B4" s="27" t="s">
        <v>246</v>
      </c>
      <c r="C4" s="26">
        <v>2015</v>
      </c>
      <c r="D4" s="26">
        <v>2016</v>
      </c>
      <c r="E4" s="26">
        <v>2017</v>
      </c>
      <c r="F4" s="26">
        <v>2018</v>
      </c>
      <c r="G4" s="26">
        <v>2019</v>
      </c>
      <c r="H4" s="26">
        <v>2020</v>
      </c>
      <c r="I4" s="26">
        <v>2021</v>
      </c>
      <c r="J4" s="26">
        <v>2022</v>
      </c>
      <c r="K4" s="26">
        <v>2023</v>
      </c>
      <c r="L4" s="26">
        <v>2024</v>
      </c>
    </row>
    <row r="5" spans="2:12" ht="12.75" customHeight="1" x14ac:dyDescent="0.25">
      <c r="B5" s="11" t="s">
        <v>245</v>
      </c>
      <c r="C5" s="130">
        <v>2689.8987016100496</v>
      </c>
      <c r="D5" s="130">
        <v>1.0223093283281589E-4</v>
      </c>
      <c r="E5" s="130">
        <v>0</v>
      </c>
      <c r="F5" s="130">
        <v>2589.5967400000004</v>
      </c>
      <c r="G5" s="130">
        <v>10388.080140441021</v>
      </c>
      <c r="H5" s="130">
        <v>33402.088786827262</v>
      </c>
      <c r="I5" s="130">
        <v>375533.19647453586</v>
      </c>
      <c r="J5" s="130">
        <v>180706</v>
      </c>
      <c r="K5" s="130">
        <v>102871</v>
      </c>
      <c r="L5" s="130">
        <v>47000</v>
      </c>
    </row>
    <row r="6" spans="2:12" ht="12.75" customHeight="1" x14ac:dyDescent="0.25">
      <c r="B6" s="11" t="s">
        <v>244</v>
      </c>
      <c r="C6" s="130">
        <v>6237.0297080216351</v>
      </c>
      <c r="D6" s="130">
        <v>-22124.288362456886</v>
      </c>
      <c r="E6" s="130">
        <v>-34256.978323606148</v>
      </c>
      <c r="F6" s="130">
        <v>8265.7003499996772</v>
      </c>
      <c r="G6" s="130">
        <v>37571.86659750047</v>
      </c>
      <c r="H6" s="130">
        <v>67649.518122662499</v>
      </c>
      <c r="I6" s="130">
        <v>154635</v>
      </c>
      <c r="J6" s="130">
        <f>[70]DRE!BS24</f>
        <v>382468</v>
      </c>
      <c r="K6" s="130">
        <v>245214</v>
      </c>
      <c r="L6" s="130">
        <v>89160</v>
      </c>
    </row>
    <row r="7" spans="2:12" ht="12.75" customHeight="1" x14ac:dyDescent="0.25">
      <c r="B7" s="11" t="s">
        <v>243</v>
      </c>
      <c r="C7" s="176">
        <v>0.43127880217573572</v>
      </c>
      <c r="D7" s="176">
        <v>-4.620755757563414E-9</v>
      </c>
      <c r="E7" s="176">
        <v>0</v>
      </c>
      <c r="F7" s="176">
        <v>0.3132942921164692</v>
      </c>
      <c r="G7" s="176">
        <v>0.27648560162651342</v>
      </c>
      <c r="H7" s="176">
        <v>0.49375205786776488</v>
      </c>
      <c r="I7" s="176">
        <v>2.428513573735156</v>
      </c>
      <c r="J7" s="176">
        <f>J5/J6</f>
        <v>0.47247351412405741</v>
      </c>
      <c r="K7" s="176">
        <v>0.41951519896906375</v>
      </c>
      <c r="L7" s="13">
        <v>0.52714221624046653</v>
      </c>
    </row>
    <row r="8" spans="2:12" ht="15" customHeight="1" thickBot="1" x14ac:dyDescent="0.3"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</row>
    <row r="9" spans="2:12" x14ac:dyDescent="0.25">
      <c r="I9" s="156"/>
      <c r="J9" s="156"/>
      <c r="K9" s="156"/>
      <c r="L9" s="156"/>
    </row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7CB08-C96C-494D-9CC3-E9A5AB3F14C6}">
  <sheetPr>
    <tabColor theme="3" tint="-0.249977111117893"/>
    <pageSetUpPr fitToPage="1"/>
  </sheetPr>
  <dimension ref="B1:JB83"/>
  <sheetViews>
    <sheetView showGridLines="0" zoomScaleNormal="100" workbookViewId="0">
      <pane xSplit="54" ySplit="4" topLeftCell="BC5" activePane="bottomRight" state="frozen"/>
      <selection pane="topRight" activeCell="BC1" sqref="BC1"/>
      <selection pane="bottomLeft" activeCell="A5" sqref="A5"/>
      <selection pane="bottomRight" activeCell="BW1" sqref="BW1:BW1048576"/>
    </sheetView>
  </sheetViews>
  <sheetFormatPr defaultColWidth="9.140625" defaultRowHeight="12.75" x14ac:dyDescent="0.2"/>
  <cols>
    <col min="1" max="1" width="7.5703125" style="96" customWidth="1"/>
    <col min="2" max="2" width="60.7109375" style="98" customWidth="1"/>
    <col min="3" max="12" width="9.28515625" style="96" hidden="1" customWidth="1"/>
    <col min="13" max="47" width="8.7109375" style="96" hidden="1" customWidth="1"/>
    <col min="48" max="54" width="10.28515625" style="96" hidden="1" customWidth="1"/>
    <col min="55" max="58" width="10.28515625" style="96" bestFit="1" customWidth="1"/>
    <col min="59" max="60" width="10.28515625" style="96" customWidth="1"/>
    <col min="61" max="62" width="9.28515625" style="97" hidden="1" customWidth="1"/>
    <col min="63" max="63" width="8.7109375" style="97" hidden="1" customWidth="1"/>
    <col min="64" max="71" width="8.7109375" style="96" hidden="1" customWidth="1"/>
    <col min="72" max="75" width="10.28515625" style="97" bestFit="1" customWidth="1"/>
    <col min="76" max="16384" width="9.140625" style="96"/>
  </cols>
  <sheetData>
    <row r="1" spans="2:262" ht="15" customHeight="1" x14ac:dyDescent="0.2"/>
    <row r="2" spans="2:262" ht="15" customHeight="1" thickBot="1" x14ac:dyDescent="0.3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spans="2:262" ht="8.25" customHeight="1" x14ac:dyDescent="0.2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</row>
    <row r="4" spans="2:262" ht="12.75" customHeight="1" x14ac:dyDescent="0.2">
      <c r="B4" s="27" t="s">
        <v>196</v>
      </c>
      <c r="C4" s="26" t="s">
        <v>67</v>
      </c>
      <c r="D4" s="26" t="s">
        <v>66</v>
      </c>
      <c r="E4" s="26" t="s">
        <v>65</v>
      </c>
      <c r="F4" s="26" t="s">
        <v>64</v>
      </c>
      <c r="G4" s="26" t="s">
        <v>63</v>
      </c>
      <c r="H4" s="26" t="s">
        <v>62</v>
      </c>
      <c r="I4" s="26" t="s">
        <v>61</v>
      </c>
      <c r="J4" s="26" t="s">
        <v>60</v>
      </c>
      <c r="K4" s="26" t="s">
        <v>59</v>
      </c>
      <c r="L4" s="26" t="s">
        <v>58</v>
      </c>
      <c r="M4" s="26" t="s">
        <v>57</v>
      </c>
      <c r="N4" s="26" t="s">
        <v>56</v>
      </c>
      <c r="O4" s="26" t="s">
        <v>55</v>
      </c>
      <c r="P4" s="26" t="s">
        <v>54</v>
      </c>
      <c r="Q4" s="26" t="s">
        <v>53</v>
      </c>
      <c r="R4" s="26" t="s">
        <v>52</v>
      </c>
      <c r="S4" s="26" t="s">
        <v>51</v>
      </c>
      <c r="T4" s="26" t="s">
        <v>50</v>
      </c>
      <c r="U4" s="26" t="s">
        <v>49</v>
      </c>
      <c r="V4" s="26" t="s">
        <v>48</v>
      </c>
      <c r="W4" s="26" t="s">
        <v>47</v>
      </c>
      <c r="X4" s="26" t="s">
        <v>46</v>
      </c>
      <c r="Y4" s="26" t="s">
        <v>45</v>
      </c>
      <c r="Z4" s="26" t="s">
        <v>44</v>
      </c>
      <c r="AA4" s="26" t="s">
        <v>43</v>
      </c>
      <c r="AB4" s="26" t="s">
        <v>42</v>
      </c>
      <c r="AC4" s="26" t="s">
        <v>41</v>
      </c>
      <c r="AD4" s="26" t="s">
        <v>40</v>
      </c>
      <c r="AE4" s="26" t="s">
        <v>39</v>
      </c>
      <c r="AF4" s="26" t="s">
        <v>38</v>
      </c>
      <c r="AG4" s="26" t="s">
        <v>37</v>
      </c>
      <c r="AH4" s="26" t="s">
        <v>36</v>
      </c>
      <c r="AI4" s="26" t="s">
        <v>35</v>
      </c>
      <c r="AJ4" s="26" t="s">
        <v>34</v>
      </c>
      <c r="AK4" s="26" t="s">
        <v>33</v>
      </c>
      <c r="AL4" s="26" t="s">
        <v>32</v>
      </c>
      <c r="AM4" s="26" t="s">
        <v>31</v>
      </c>
      <c r="AN4" s="26" t="s">
        <v>30</v>
      </c>
      <c r="AO4" s="26" t="s">
        <v>29</v>
      </c>
      <c r="AP4" s="26" t="s">
        <v>28</v>
      </c>
      <c r="AQ4" s="26" t="s">
        <v>27</v>
      </c>
      <c r="AR4" s="26" t="s">
        <v>26</v>
      </c>
      <c r="AS4" s="26" t="s">
        <v>25</v>
      </c>
      <c r="AT4" s="26" t="s">
        <v>24</v>
      </c>
      <c r="AU4" s="26" t="s">
        <v>23</v>
      </c>
      <c r="AV4" s="26" t="s">
        <v>22</v>
      </c>
      <c r="AW4" s="26" t="s">
        <v>21</v>
      </c>
      <c r="AX4" s="26" t="s">
        <v>20</v>
      </c>
      <c r="AY4" s="26" t="s">
        <v>19</v>
      </c>
      <c r="AZ4" s="26" t="s">
        <v>18</v>
      </c>
      <c r="BA4" s="26" t="s">
        <v>17</v>
      </c>
      <c r="BB4" s="26" t="s">
        <v>16</v>
      </c>
      <c r="BC4" s="26" t="s">
        <v>15</v>
      </c>
      <c r="BD4" s="26" t="s">
        <v>14</v>
      </c>
      <c r="BE4" s="26" t="s">
        <v>13</v>
      </c>
      <c r="BF4" s="26" t="s">
        <v>12</v>
      </c>
      <c r="BG4" s="26" t="s">
        <v>248</v>
      </c>
      <c r="BH4" s="26" t="s">
        <v>251</v>
      </c>
      <c r="BI4" s="25">
        <v>2010</v>
      </c>
      <c r="BJ4" s="25">
        <v>2011</v>
      </c>
      <c r="BK4" s="25">
        <v>2012</v>
      </c>
      <c r="BL4" s="25">
        <v>2013</v>
      </c>
      <c r="BM4" s="25">
        <v>2014</v>
      </c>
      <c r="BN4" s="25">
        <v>2015</v>
      </c>
      <c r="BO4" s="25">
        <v>2016</v>
      </c>
      <c r="BP4" s="25">
        <v>2017</v>
      </c>
      <c r="BQ4" s="25">
        <v>2018</v>
      </c>
      <c r="BR4" s="25">
        <v>2019</v>
      </c>
      <c r="BS4" s="25">
        <v>2020</v>
      </c>
      <c r="BT4" s="25">
        <v>2021</v>
      </c>
      <c r="BU4" s="25">
        <v>2022</v>
      </c>
      <c r="BV4" s="25">
        <v>2023</v>
      </c>
      <c r="BW4" s="25">
        <v>2024</v>
      </c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</row>
    <row r="5" spans="2:262" x14ac:dyDescent="0.2">
      <c r="B5" s="106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2:262" x14ac:dyDescent="0.2">
      <c r="B6" s="24" t="s">
        <v>11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7"/>
      <c r="BJ6" s="107"/>
      <c r="BK6" s="107"/>
      <c r="BL6" s="108"/>
      <c r="BM6" s="108"/>
      <c r="BN6" s="108"/>
      <c r="BO6" s="108"/>
      <c r="BP6" s="108"/>
      <c r="BQ6" s="108"/>
      <c r="BR6" s="108"/>
      <c r="BS6" s="108"/>
      <c r="BT6" s="107"/>
      <c r="BU6" s="107"/>
      <c r="BV6" s="107"/>
      <c r="BW6" s="107"/>
    </row>
    <row r="7" spans="2:262" x14ac:dyDescent="0.2">
      <c r="B7" s="106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4"/>
      <c r="BJ7" s="104"/>
      <c r="BK7" s="104"/>
      <c r="BL7" s="105"/>
      <c r="BM7" s="105"/>
      <c r="BN7" s="105"/>
      <c r="BO7" s="105"/>
      <c r="BP7" s="105"/>
      <c r="BQ7" s="105"/>
      <c r="BR7" s="105"/>
      <c r="BS7" s="105"/>
      <c r="BT7" s="104"/>
      <c r="BU7" s="104"/>
      <c r="BV7" s="104"/>
      <c r="BW7" s="104"/>
    </row>
    <row r="8" spans="2:262" x14ac:dyDescent="0.2">
      <c r="B8" s="100" t="s">
        <v>195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</row>
    <row r="9" spans="2:262" ht="3" customHeight="1" x14ac:dyDescent="0.2"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0</v>
      </c>
      <c r="AB9" s="96">
        <v>0</v>
      </c>
      <c r="AC9" s="96">
        <v>0</v>
      </c>
      <c r="AD9" s="96">
        <v>0</v>
      </c>
      <c r="AE9" s="96">
        <v>0</v>
      </c>
      <c r="AF9" s="96">
        <v>0</v>
      </c>
      <c r="AG9" s="96">
        <v>0</v>
      </c>
      <c r="AH9" s="96">
        <v>0</v>
      </c>
      <c r="AI9" s="96">
        <v>0</v>
      </c>
      <c r="AJ9" s="96">
        <v>0</v>
      </c>
      <c r="AK9" s="96">
        <v>0</v>
      </c>
      <c r="AL9" s="96">
        <v>0</v>
      </c>
      <c r="AM9" s="96">
        <v>0</v>
      </c>
      <c r="AN9" s="96">
        <v>0</v>
      </c>
      <c r="AO9" s="96">
        <v>0</v>
      </c>
      <c r="AP9" s="96">
        <v>0</v>
      </c>
      <c r="BI9" s="96"/>
      <c r="BJ9" s="96"/>
      <c r="BK9" s="96"/>
      <c r="BL9" s="96">
        <v>0</v>
      </c>
      <c r="BM9" s="96">
        <v>0</v>
      </c>
      <c r="BN9" s="96">
        <v>0</v>
      </c>
      <c r="BO9" s="96">
        <v>0</v>
      </c>
      <c r="BP9" s="96">
        <v>0</v>
      </c>
      <c r="BR9" s="96">
        <v>0</v>
      </c>
      <c r="BT9" s="96"/>
      <c r="BU9" s="96"/>
      <c r="BV9" s="96"/>
      <c r="BW9" s="96"/>
    </row>
    <row r="10" spans="2:262" x14ac:dyDescent="0.2">
      <c r="B10" s="37" t="s">
        <v>180</v>
      </c>
      <c r="C10" s="36">
        <v>230434</v>
      </c>
      <c r="D10" s="36">
        <v>214631</v>
      </c>
      <c r="E10" s="36">
        <v>246123</v>
      </c>
      <c r="F10" s="36">
        <v>230434</v>
      </c>
      <c r="G10" s="36">
        <v>217523</v>
      </c>
      <c r="H10" s="36">
        <v>217384</v>
      </c>
      <c r="I10" s="36">
        <v>287096</v>
      </c>
      <c r="J10" s="36">
        <v>325067</v>
      </c>
      <c r="K10" s="36">
        <v>295974</v>
      </c>
      <c r="L10" s="36">
        <v>287486</v>
      </c>
      <c r="M10" s="36">
        <v>263028</v>
      </c>
      <c r="N10" s="36">
        <v>261648</v>
      </c>
      <c r="O10" s="36">
        <v>252731</v>
      </c>
      <c r="P10" s="36">
        <v>270077</v>
      </c>
      <c r="Q10" s="36">
        <v>331820</v>
      </c>
      <c r="R10" s="36">
        <v>327238</v>
      </c>
      <c r="S10" s="36">
        <v>355274</v>
      </c>
      <c r="T10" s="36">
        <v>347721</v>
      </c>
      <c r="U10" s="36">
        <v>467740</v>
      </c>
      <c r="V10" s="36">
        <v>411536</v>
      </c>
      <c r="W10" s="36">
        <v>431522</v>
      </c>
      <c r="X10" s="36">
        <v>388077</v>
      </c>
      <c r="Y10" s="36">
        <v>372173</v>
      </c>
      <c r="Z10" s="36">
        <v>363849</v>
      </c>
      <c r="AA10" s="36">
        <v>321738</v>
      </c>
      <c r="AB10" s="36">
        <v>287850</v>
      </c>
      <c r="AC10" s="36">
        <v>314120</v>
      </c>
      <c r="AD10" s="36">
        <v>315828</v>
      </c>
      <c r="AE10" s="36">
        <v>279417</v>
      </c>
      <c r="AF10" s="36">
        <v>296231</v>
      </c>
      <c r="AG10" s="36">
        <v>316364</v>
      </c>
      <c r="AH10" s="36">
        <v>304324</v>
      </c>
      <c r="AI10" s="36">
        <v>249947</v>
      </c>
      <c r="AJ10" s="36">
        <v>237347</v>
      </c>
      <c r="AK10" s="36">
        <v>281879</v>
      </c>
      <c r="AL10" s="36">
        <v>316234</v>
      </c>
      <c r="AM10" s="36">
        <v>286092</v>
      </c>
      <c r="AN10" s="36">
        <v>308422</v>
      </c>
      <c r="AO10" s="36">
        <v>318769</v>
      </c>
      <c r="AP10" s="36">
        <v>303267</v>
      </c>
      <c r="AQ10" s="36">
        <v>291428</v>
      </c>
      <c r="AR10" s="36">
        <v>341086</v>
      </c>
      <c r="AS10" s="36">
        <v>461350</v>
      </c>
      <c r="AT10" s="36">
        <v>550039</v>
      </c>
      <c r="AU10" s="36">
        <v>554106</v>
      </c>
      <c r="AV10" s="36">
        <v>745659</v>
      </c>
      <c r="AW10" s="36">
        <v>942380</v>
      </c>
      <c r="AX10" s="36">
        <v>622329</v>
      </c>
      <c r="AY10" s="36">
        <v>665048</v>
      </c>
      <c r="AZ10" s="36">
        <v>874726</v>
      </c>
      <c r="BA10" s="36">
        <v>944675</v>
      </c>
      <c r="BB10" s="36">
        <v>912707</v>
      </c>
      <c r="BC10" s="36">
        <v>855826</v>
      </c>
      <c r="BD10" s="36">
        <v>776948</v>
      </c>
      <c r="BE10" s="36">
        <v>928480</v>
      </c>
      <c r="BF10" s="36">
        <v>981908</v>
      </c>
      <c r="BG10" s="36">
        <f>SUM(BG11:BG26)</f>
        <v>915935</v>
      </c>
      <c r="BH10" s="36">
        <f>SUM(BH11:BH26)</f>
        <v>1044113</v>
      </c>
      <c r="BI10" s="36">
        <v>230434</v>
      </c>
      <c r="BJ10" s="36">
        <v>325067</v>
      </c>
      <c r="BK10" s="36">
        <v>261648</v>
      </c>
      <c r="BL10" s="36">
        <v>327238</v>
      </c>
      <c r="BM10" s="36">
        <v>411536</v>
      </c>
      <c r="BN10" s="36">
        <v>363849</v>
      </c>
      <c r="BO10" s="36">
        <v>315828</v>
      </c>
      <c r="BP10" s="36">
        <v>304324</v>
      </c>
      <c r="BQ10" s="36">
        <v>316234</v>
      </c>
      <c r="BR10" s="36">
        <v>303267</v>
      </c>
      <c r="BS10" s="36">
        <v>550039</v>
      </c>
      <c r="BT10" s="36">
        <v>622329</v>
      </c>
      <c r="BU10" s="36">
        <v>912707</v>
      </c>
      <c r="BV10" s="36">
        <v>981908</v>
      </c>
      <c r="BW10" s="36">
        <v>1044113</v>
      </c>
    </row>
    <row r="11" spans="2:262" x14ac:dyDescent="0.2">
      <c r="B11" s="98" t="s">
        <v>194</v>
      </c>
      <c r="C11" s="99">
        <v>116025</v>
      </c>
      <c r="D11" s="99">
        <v>68514</v>
      </c>
      <c r="E11" s="99">
        <v>101852</v>
      </c>
      <c r="F11" s="99">
        <v>116025</v>
      </c>
      <c r="G11" s="99">
        <v>108323</v>
      </c>
      <c r="H11" s="99">
        <v>102845</v>
      </c>
      <c r="I11" s="99">
        <v>138199</v>
      </c>
      <c r="J11" s="99">
        <v>167711</v>
      </c>
      <c r="K11" s="99">
        <v>149074</v>
      </c>
      <c r="L11" s="99">
        <v>125470</v>
      </c>
      <c r="M11" s="99">
        <v>97538</v>
      </c>
      <c r="N11" s="99">
        <v>61100</v>
      </c>
      <c r="O11" s="99">
        <v>15938</v>
      </c>
      <c r="P11" s="99">
        <v>4743</v>
      </c>
      <c r="Q11" s="99">
        <v>58497</v>
      </c>
      <c r="R11" s="99">
        <v>10746</v>
      </c>
      <c r="S11" s="99">
        <v>5966</v>
      </c>
      <c r="T11" s="99">
        <v>9210</v>
      </c>
      <c r="U11" s="99">
        <v>39787</v>
      </c>
      <c r="V11" s="99">
        <v>11013</v>
      </c>
      <c r="W11" s="99">
        <v>27231</v>
      </c>
      <c r="X11" s="99">
        <v>12584</v>
      </c>
      <c r="Y11" s="99">
        <v>9012</v>
      </c>
      <c r="Z11" s="99">
        <v>9511</v>
      </c>
      <c r="AA11" s="99">
        <v>17646</v>
      </c>
      <c r="AB11" s="99">
        <v>8267</v>
      </c>
      <c r="AC11" s="99">
        <v>22072</v>
      </c>
      <c r="AD11" s="99">
        <v>21790</v>
      </c>
      <c r="AE11" s="99">
        <v>15462</v>
      </c>
      <c r="AF11" s="99">
        <v>18800</v>
      </c>
      <c r="AG11" s="99">
        <v>21979</v>
      </c>
      <c r="AH11" s="99">
        <v>14424</v>
      </c>
      <c r="AI11" s="99">
        <v>11826</v>
      </c>
      <c r="AJ11" s="99">
        <v>6790</v>
      </c>
      <c r="AK11" s="99">
        <v>8153</v>
      </c>
      <c r="AL11" s="99">
        <v>6803</v>
      </c>
      <c r="AM11" s="99">
        <v>17395</v>
      </c>
      <c r="AN11" s="99">
        <v>22746</v>
      </c>
      <c r="AO11" s="99">
        <v>19105</v>
      </c>
      <c r="AP11" s="99">
        <v>38443</v>
      </c>
      <c r="AQ11" s="99">
        <v>67348</v>
      </c>
      <c r="AR11" s="99">
        <v>125618</v>
      </c>
      <c r="AS11" s="99">
        <v>203911</v>
      </c>
      <c r="AT11" s="99">
        <v>260376</v>
      </c>
      <c r="AU11" s="99">
        <v>191886</v>
      </c>
      <c r="AV11" s="99">
        <v>313417</v>
      </c>
      <c r="AW11" s="99">
        <v>388277</v>
      </c>
      <c r="AX11" s="99">
        <v>131818</v>
      </c>
      <c r="AY11" s="99">
        <v>160701</v>
      </c>
      <c r="AZ11" s="99">
        <v>208545</v>
      </c>
      <c r="BA11" s="99">
        <v>200402</v>
      </c>
      <c r="BB11" s="99">
        <v>254454</v>
      </c>
      <c r="BC11" s="99">
        <v>199128</v>
      </c>
      <c r="BD11" s="99">
        <v>251482</v>
      </c>
      <c r="BE11" s="99">
        <v>313671</v>
      </c>
      <c r="BF11" s="99">
        <v>322923</v>
      </c>
      <c r="BG11" s="177">
        <v>319722</v>
      </c>
      <c r="BH11" s="99">
        <v>448442</v>
      </c>
      <c r="BI11" s="99">
        <v>116025</v>
      </c>
      <c r="BJ11" s="99">
        <v>167711</v>
      </c>
      <c r="BK11" s="99">
        <v>61100</v>
      </c>
      <c r="BL11" s="99">
        <v>10746</v>
      </c>
      <c r="BM11" s="99">
        <v>11013</v>
      </c>
      <c r="BN11" s="99">
        <v>9511</v>
      </c>
      <c r="BO11" s="99">
        <v>21790</v>
      </c>
      <c r="BP11" s="99">
        <v>14424</v>
      </c>
      <c r="BQ11" s="99">
        <v>6803</v>
      </c>
      <c r="BR11" s="99">
        <v>38443</v>
      </c>
      <c r="BS11" s="99">
        <v>260376</v>
      </c>
      <c r="BT11" s="99">
        <v>131818</v>
      </c>
      <c r="BU11" s="99">
        <v>254454</v>
      </c>
      <c r="BV11" s="99">
        <v>322923</v>
      </c>
      <c r="BW11" s="99">
        <v>448442</v>
      </c>
    </row>
    <row r="12" spans="2:262" x14ac:dyDescent="0.2">
      <c r="B12" s="98" t="s">
        <v>189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30848</v>
      </c>
      <c r="O12" s="99">
        <v>59365</v>
      </c>
      <c r="P12" s="99">
        <v>67893</v>
      </c>
      <c r="Q12" s="99">
        <v>74712</v>
      </c>
      <c r="R12" s="99">
        <v>83332</v>
      </c>
      <c r="S12" s="99">
        <v>75782</v>
      </c>
      <c r="T12" s="99">
        <v>75336</v>
      </c>
      <c r="U12" s="99">
        <v>117870</v>
      </c>
      <c r="V12" s="99">
        <v>103805</v>
      </c>
      <c r="W12" s="99">
        <v>88717</v>
      </c>
      <c r="X12" s="99">
        <v>62143</v>
      </c>
      <c r="Y12" s="99">
        <v>63342</v>
      </c>
      <c r="Z12" s="99">
        <v>70939</v>
      </c>
      <c r="AA12" s="99">
        <v>74231</v>
      </c>
      <c r="AB12" s="99">
        <v>72853</v>
      </c>
      <c r="AC12" s="99">
        <v>103165</v>
      </c>
      <c r="AD12" s="99">
        <v>100989</v>
      </c>
      <c r="AE12" s="99">
        <v>63003</v>
      </c>
      <c r="AF12" s="99">
        <v>40835</v>
      </c>
      <c r="AG12" s="99">
        <v>52207</v>
      </c>
      <c r="AH12" s="99">
        <v>79887</v>
      </c>
      <c r="AI12" s="99">
        <v>63839</v>
      </c>
      <c r="AJ12" s="99">
        <v>44759</v>
      </c>
      <c r="AK12" s="99">
        <v>40754</v>
      </c>
      <c r="AL12" s="99">
        <v>42142</v>
      </c>
      <c r="AM12" s="99">
        <v>12541</v>
      </c>
      <c r="AN12" s="99">
        <v>16065</v>
      </c>
      <c r="AO12" s="99">
        <v>38740</v>
      </c>
      <c r="AP12" s="99">
        <v>40688</v>
      </c>
      <c r="AQ12" s="99">
        <v>13927</v>
      </c>
      <c r="AR12" s="99">
        <v>6896</v>
      </c>
      <c r="AS12" s="99">
        <v>6917</v>
      </c>
      <c r="AT12" s="99">
        <v>0</v>
      </c>
      <c r="AU12" s="99">
        <v>0</v>
      </c>
      <c r="AV12" s="99">
        <v>0</v>
      </c>
      <c r="AW12" s="99">
        <v>0</v>
      </c>
      <c r="AX12" s="99">
        <v>0</v>
      </c>
      <c r="AY12" s="99">
        <v>0</v>
      </c>
      <c r="AZ12" s="99">
        <v>0</v>
      </c>
      <c r="BA12" s="99">
        <v>0</v>
      </c>
      <c r="BB12" s="99">
        <v>0</v>
      </c>
      <c r="BC12" s="99">
        <v>0</v>
      </c>
      <c r="BD12" s="99">
        <v>0</v>
      </c>
      <c r="BE12" s="99">
        <v>0</v>
      </c>
      <c r="BF12" s="99">
        <v>0</v>
      </c>
      <c r="BG12" s="99">
        <v>0</v>
      </c>
      <c r="BH12" s="99"/>
      <c r="BI12" s="99">
        <v>0</v>
      </c>
      <c r="BJ12" s="99">
        <v>0</v>
      </c>
      <c r="BK12" s="99">
        <v>30848</v>
      </c>
      <c r="BL12" s="99">
        <v>83332</v>
      </c>
      <c r="BM12" s="99">
        <v>103805</v>
      </c>
      <c r="BN12" s="99">
        <v>70939</v>
      </c>
      <c r="BO12" s="99">
        <v>100989</v>
      </c>
      <c r="BP12" s="99">
        <v>79887</v>
      </c>
      <c r="BQ12" s="99">
        <v>42142</v>
      </c>
      <c r="BR12" s="99">
        <v>40688</v>
      </c>
      <c r="BS12" s="99">
        <v>0</v>
      </c>
      <c r="BT12" s="99">
        <v>0</v>
      </c>
      <c r="BU12" s="99">
        <v>0</v>
      </c>
      <c r="BV12" s="99">
        <v>0</v>
      </c>
      <c r="BW12" s="99">
        <v>0</v>
      </c>
    </row>
    <row r="13" spans="2:262" x14ac:dyDescent="0.2">
      <c r="B13" s="98" t="s">
        <v>193</v>
      </c>
      <c r="C13" s="99">
        <v>0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  <c r="O13" s="99">
        <v>0</v>
      </c>
      <c r="P13" s="99">
        <v>0</v>
      </c>
      <c r="Q13" s="99">
        <v>0</v>
      </c>
      <c r="R13" s="99">
        <v>0</v>
      </c>
      <c r="S13" s="99">
        <v>0</v>
      </c>
      <c r="T13" s="99">
        <v>0</v>
      </c>
      <c r="U13" s="99">
        <v>0</v>
      </c>
      <c r="V13" s="99">
        <v>0</v>
      </c>
      <c r="W13" s="99">
        <v>0</v>
      </c>
      <c r="X13" s="99">
        <v>0</v>
      </c>
      <c r="Y13" s="99">
        <v>0</v>
      </c>
      <c r="Z13" s="99">
        <v>0</v>
      </c>
      <c r="AA13" s="99">
        <v>0</v>
      </c>
      <c r="AB13" s="99">
        <v>0</v>
      </c>
      <c r="AC13" s="99">
        <v>0</v>
      </c>
      <c r="AD13" s="99">
        <v>0</v>
      </c>
      <c r="AE13" s="99">
        <v>0</v>
      </c>
      <c r="AF13" s="99">
        <v>0</v>
      </c>
      <c r="AG13" s="99">
        <v>0</v>
      </c>
      <c r="AH13" s="99">
        <v>0</v>
      </c>
      <c r="AI13" s="99">
        <v>0</v>
      </c>
      <c r="AJ13" s="99">
        <v>0</v>
      </c>
      <c r="AK13" s="99">
        <v>0</v>
      </c>
      <c r="AL13" s="99">
        <v>0</v>
      </c>
      <c r="AM13" s="99">
        <v>1207</v>
      </c>
      <c r="AN13" s="99">
        <v>1207</v>
      </c>
      <c r="AO13" s="99">
        <v>599</v>
      </c>
      <c r="AP13" s="99">
        <v>0</v>
      </c>
      <c r="AQ13" s="99">
        <v>0</v>
      </c>
      <c r="AR13" s="99">
        <v>0</v>
      </c>
      <c r="AS13" s="99">
        <v>0</v>
      </c>
      <c r="AT13" s="99">
        <v>0</v>
      </c>
      <c r="AU13" s="99">
        <v>0</v>
      </c>
      <c r="AV13" s="99">
        <v>0</v>
      </c>
      <c r="AW13" s="99">
        <v>0</v>
      </c>
      <c r="AX13" s="99">
        <v>0</v>
      </c>
      <c r="AY13" s="99">
        <v>0</v>
      </c>
      <c r="AZ13" s="99">
        <v>0</v>
      </c>
      <c r="BA13" s="99">
        <v>0</v>
      </c>
      <c r="BB13" s="99">
        <v>0</v>
      </c>
      <c r="BC13" s="99">
        <v>0</v>
      </c>
      <c r="BD13" s="99">
        <v>0</v>
      </c>
      <c r="BE13" s="99">
        <v>0</v>
      </c>
      <c r="BF13" s="99">
        <v>0</v>
      </c>
      <c r="BG13" s="99">
        <v>0</v>
      </c>
      <c r="BH13" s="99"/>
      <c r="BI13" s="99">
        <v>0</v>
      </c>
      <c r="BJ13" s="99">
        <v>0</v>
      </c>
      <c r="BK13" s="99">
        <v>0</v>
      </c>
      <c r="BL13" s="99">
        <v>0</v>
      </c>
      <c r="BM13" s="99">
        <v>0</v>
      </c>
      <c r="BN13" s="99">
        <v>0</v>
      </c>
      <c r="BO13" s="99">
        <v>0</v>
      </c>
      <c r="BP13" s="99">
        <v>0</v>
      </c>
      <c r="BQ13" s="99">
        <v>0</v>
      </c>
      <c r="BR13" s="99">
        <v>0</v>
      </c>
      <c r="BS13" s="99">
        <v>0</v>
      </c>
      <c r="BT13" s="99">
        <v>0</v>
      </c>
      <c r="BU13" s="99">
        <v>0</v>
      </c>
      <c r="BV13" s="99">
        <v>0</v>
      </c>
      <c r="BW13" s="99">
        <v>0</v>
      </c>
    </row>
    <row r="14" spans="2:262" x14ac:dyDescent="0.2">
      <c r="B14" s="98" t="s">
        <v>111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9308</v>
      </c>
      <c r="K14" s="99">
        <v>9546</v>
      </c>
      <c r="L14" s="99">
        <v>9753</v>
      </c>
      <c r="M14" s="99">
        <v>9945</v>
      </c>
      <c r="N14" s="99">
        <v>9605</v>
      </c>
      <c r="O14" s="99">
        <v>9763</v>
      </c>
      <c r="P14" s="99">
        <v>9942</v>
      </c>
      <c r="Q14" s="99">
        <v>0</v>
      </c>
      <c r="R14" s="99">
        <v>0</v>
      </c>
      <c r="S14" s="99">
        <v>0</v>
      </c>
      <c r="T14" s="99">
        <v>0</v>
      </c>
      <c r="U14" s="99">
        <v>0</v>
      </c>
      <c r="V14" s="99">
        <v>0</v>
      </c>
      <c r="W14" s="99">
        <v>0</v>
      </c>
      <c r="X14" s="99">
        <v>0</v>
      </c>
      <c r="Y14" s="99">
        <v>0</v>
      </c>
      <c r="Z14" s="99">
        <v>0</v>
      </c>
      <c r="AA14" s="99">
        <v>0</v>
      </c>
      <c r="AB14" s="99">
        <v>10726</v>
      </c>
      <c r="AC14" s="99">
        <v>11120</v>
      </c>
      <c r="AD14" s="99">
        <v>11142</v>
      </c>
      <c r="AE14" s="99">
        <v>20864</v>
      </c>
      <c r="AF14" s="99">
        <v>21410</v>
      </c>
      <c r="AG14" s="99">
        <v>11024</v>
      </c>
      <c r="AH14" s="99">
        <v>7332</v>
      </c>
      <c r="AI14" s="99">
        <v>5566</v>
      </c>
      <c r="AJ14" s="99">
        <v>5656</v>
      </c>
      <c r="AK14" s="99">
        <v>15867</v>
      </c>
      <c r="AL14" s="99">
        <v>15611</v>
      </c>
      <c r="AM14" s="99">
        <v>22417</v>
      </c>
      <c r="AN14" s="99">
        <v>22784</v>
      </c>
      <c r="AO14" s="99">
        <v>5687</v>
      </c>
      <c r="AP14" s="99">
        <v>5759</v>
      </c>
      <c r="AQ14" s="99">
        <v>0</v>
      </c>
      <c r="AR14" s="99">
        <v>11032</v>
      </c>
      <c r="AS14" s="99">
        <v>11094</v>
      </c>
      <c r="AT14" s="99">
        <v>0</v>
      </c>
      <c r="AU14" s="99">
        <v>13109</v>
      </c>
      <c r="AV14" s="99">
        <v>0</v>
      </c>
      <c r="AW14" s="99">
        <v>0</v>
      </c>
      <c r="AX14" s="99">
        <v>0</v>
      </c>
      <c r="AY14" s="99">
        <v>0</v>
      </c>
      <c r="AZ14" s="99">
        <v>0</v>
      </c>
      <c r="BA14" s="99">
        <v>0</v>
      </c>
      <c r="BB14" s="99">
        <v>0</v>
      </c>
      <c r="BC14" s="99">
        <v>0</v>
      </c>
      <c r="BD14" s="99">
        <v>0</v>
      </c>
      <c r="BE14" s="99">
        <v>0</v>
      </c>
      <c r="BF14" s="99">
        <v>0</v>
      </c>
      <c r="BG14" s="99">
        <v>0</v>
      </c>
      <c r="BH14" s="99"/>
      <c r="BI14" s="99">
        <v>0</v>
      </c>
      <c r="BJ14" s="99">
        <v>9308</v>
      </c>
      <c r="BK14" s="99">
        <v>9605</v>
      </c>
      <c r="BL14" s="99">
        <v>0</v>
      </c>
      <c r="BM14" s="99">
        <v>0</v>
      </c>
      <c r="BN14" s="99">
        <v>0</v>
      </c>
      <c r="BO14" s="99">
        <v>11142</v>
      </c>
      <c r="BP14" s="99">
        <v>7332</v>
      </c>
      <c r="BQ14" s="99">
        <v>15611</v>
      </c>
      <c r="BR14" s="99">
        <v>5759</v>
      </c>
      <c r="BS14" s="99">
        <v>0</v>
      </c>
      <c r="BT14" s="99">
        <v>0</v>
      </c>
      <c r="BU14" s="99">
        <v>0</v>
      </c>
      <c r="BV14" s="99">
        <v>0</v>
      </c>
      <c r="BW14" s="99">
        <v>0</v>
      </c>
    </row>
    <row r="15" spans="2:262" ht="12" customHeight="1" x14ac:dyDescent="0.2">
      <c r="B15" s="98" t="s">
        <v>110</v>
      </c>
      <c r="C15" s="99">
        <v>0</v>
      </c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  <c r="O15" s="99">
        <v>0</v>
      </c>
      <c r="P15" s="99">
        <v>0</v>
      </c>
      <c r="Q15" s="99">
        <v>0</v>
      </c>
      <c r="R15" s="99">
        <v>0</v>
      </c>
      <c r="S15" s="99">
        <v>0</v>
      </c>
      <c r="T15" s="99">
        <v>0</v>
      </c>
      <c r="U15" s="99">
        <v>0</v>
      </c>
      <c r="V15" s="99">
        <v>0</v>
      </c>
      <c r="W15" s="99">
        <v>0</v>
      </c>
      <c r="X15" s="99">
        <v>0</v>
      </c>
      <c r="Y15" s="99">
        <v>0</v>
      </c>
      <c r="Z15" s="99">
        <v>0</v>
      </c>
      <c r="AA15" s="99">
        <v>0</v>
      </c>
      <c r="AB15" s="99">
        <v>0</v>
      </c>
      <c r="AC15" s="99">
        <v>0</v>
      </c>
      <c r="AD15" s="99">
        <v>0</v>
      </c>
      <c r="AE15" s="99">
        <v>0</v>
      </c>
      <c r="AF15" s="99">
        <v>0</v>
      </c>
      <c r="AG15" s="99">
        <v>0</v>
      </c>
      <c r="AH15" s="99">
        <v>0</v>
      </c>
      <c r="AI15" s="99">
        <v>0</v>
      </c>
      <c r="AJ15" s="99">
        <v>0</v>
      </c>
      <c r="AK15" s="99">
        <v>0</v>
      </c>
      <c r="AL15" s="99">
        <v>0</v>
      </c>
      <c r="AM15" s="99">
        <v>0</v>
      </c>
      <c r="AN15" s="99">
        <v>0</v>
      </c>
      <c r="AO15" s="99">
        <v>0</v>
      </c>
      <c r="AP15" s="99">
        <v>0</v>
      </c>
      <c r="AQ15" s="99">
        <v>0</v>
      </c>
      <c r="AR15" s="99">
        <v>0</v>
      </c>
      <c r="AS15" s="99">
        <v>0</v>
      </c>
      <c r="AT15" s="99">
        <v>21138</v>
      </c>
      <c r="AU15" s="99">
        <v>40459</v>
      </c>
      <c r="AV15" s="99">
        <v>82037</v>
      </c>
      <c r="AW15" s="99">
        <v>50575</v>
      </c>
      <c r="AX15" s="99"/>
      <c r="AY15" s="99">
        <v>0</v>
      </c>
      <c r="AZ15" s="99">
        <v>61937</v>
      </c>
      <c r="BA15" s="99">
        <v>98252</v>
      </c>
      <c r="BB15" s="99">
        <v>83423</v>
      </c>
      <c r="BC15" s="99">
        <v>119445</v>
      </c>
      <c r="BD15" s="99">
        <v>15048</v>
      </c>
      <c r="BE15" s="99">
        <v>6365</v>
      </c>
      <c r="BF15" s="99">
        <v>32312</v>
      </c>
      <c r="BG15" s="99">
        <v>0</v>
      </c>
      <c r="BH15" s="99">
        <v>65000</v>
      </c>
      <c r="BI15" s="99">
        <v>0</v>
      </c>
      <c r="BJ15" s="99">
        <v>0</v>
      </c>
      <c r="BK15" s="99">
        <v>0</v>
      </c>
      <c r="BL15" s="99">
        <v>0</v>
      </c>
      <c r="BM15" s="99">
        <v>0</v>
      </c>
      <c r="BN15" s="99">
        <v>0</v>
      </c>
      <c r="BO15" s="99">
        <v>0</v>
      </c>
      <c r="BP15" s="99">
        <v>0</v>
      </c>
      <c r="BQ15" s="99">
        <v>0</v>
      </c>
      <c r="BR15" s="99">
        <v>0</v>
      </c>
      <c r="BS15" s="99">
        <v>21138</v>
      </c>
      <c r="BT15" s="99">
        <v>0</v>
      </c>
      <c r="BU15" s="99">
        <v>83423</v>
      </c>
      <c r="BV15" s="99">
        <v>32312</v>
      </c>
      <c r="BW15" s="99">
        <v>65000</v>
      </c>
    </row>
    <row r="16" spans="2:262" x14ac:dyDescent="0.2">
      <c r="B16" s="102" t="s">
        <v>130</v>
      </c>
      <c r="C16" s="99">
        <v>32761</v>
      </c>
      <c r="D16" s="99">
        <v>52123</v>
      </c>
      <c r="E16" s="99">
        <v>41049</v>
      </c>
      <c r="F16" s="99">
        <v>32761</v>
      </c>
      <c r="G16" s="99">
        <v>16139</v>
      </c>
      <c r="H16" s="99">
        <v>29742</v>
      </c>
      <c r="I16" s="99">
        <v>54463</v>
      </c>
      <c r="J16" s="99">
        <v>49739</v>
      </c>
      <c r="K16" s="99">
        <v>44196</v>
      </c>
      <c r="L16" s="99">
        <v>45768</v>
      </c>
      <c r="M16" s="99">
        <v>31549</v>
      </c>
      <c r="N16" s="99">
        <v>50586</v>
      </c>
      <c r="O16" s="99">
        <v>62414</v>
      </c>
      <c r="P16" s="99">
        <v>53004</v>
      </c>
      <c r="Q16" s="99">
        <v>59358</v>
      </c>
      <c r="R16" s="99">
        <v>43430</v>
      </c>
      <c r="S16" s="99">
        <v>38647</v>
      </c>
      <c r="T16" s="99">
        <v>28699</v>
      </c>
      <c r="U16" s="99">
        <v>86400</v>
      </c>
      <c r="V16" s="99">
        <v>90557</v>
      </c>
      <c r="W16" s="99">
        <v>74335</v>
      </c>
      <c r="X16" s="99">
        <v>70963</v>
      </c>
      <c r="Y16" s="99">
        <v>87698</v>
      </c>
      <c r="Z16" s="99">
        <v>123614</v>
      </c>
      <c r="AA16" s="99">
        <v>84569</v>
      </c>
      <c r="AB16" s="99">
        <v>57572</v>
      </c>
      <c r="AC16" s="99">
        <v>49326</v>
      </c>
      <c r="AD16" s="99">
        <v>66154</v>
      </c>
      <c r="AE16" s="99">
        <v>36786</v>
      </c>
      <c r="AF16" s="99">
        <v>50364</v>
      </c>
      <c r="AG16" s="99">
        <v>59458</v>
      </c>
      <c r="AH16" s="99">
        <v>52769</v>
      </c>
      <c r="AI16" s="99">
        <v>26833</v>
      </c>
      <c r="AJ16" s="99">
        <v>15638</v>
      </c>
      <c r="AK16" s="99">
        <v>26164</v>
      </c>
      <c r="AL16" s="99">
        <v>54409</v>
      </c>
      <c r="AM16" s="99">
        <v>38856</v>
      </c>
      <c r="AN16" s="99">
        <v>50042</v>
      </c>
      <c r="AO16" s="99">
        <v>63140</v>
      </c>
      <c r="AP16" s="99">
        <v>66074</v>
      </c>
      <c r="AQ16" s="99">
        <v>64629</v>
      </c>
      <c r="AR16" s="99">
        <v>37587</v>
      </c>
      <c r="AS16" s="99">
        <v>56288</v>
      </c>
      <c r="AT16" s="99">
        <v>85002</v>
      </c>
      <c r="AU16" s="99">
        <v>90391</v>
      </c>
      <c r="AV16" s="99">
        <v>86694</v>
      </c>
      <c r="AW16" s="99">
        <v>104781</v>
      </c>
      <c r="AX16" s="99">
        <v>111228</v>
      </c>
      <c r="AY16" s="99">
        <v>120023</v>
      </c>
      <c r="AZ16" s="99">
        <v>160666</v>
      </c>
      <c r="BA16" s="99">
        <v>204135</v>
      </c>
      <c r="BB16" s="99">
        <v>189317</v>
      </c>
      <c r="BC16" s="99">
        <v>169856</v>
      </c>
      <c r="BD16" s="99">
        <v>147827</v>
      </c>
      <c r="BE16" s="99">
        <v>220750</v>
      </c>
      <c r="BF16" s="99">
        <v>308132</v>
      </c>
      <c r="BG16" s="99">
        <v>264293</v>
      </c>
      <c r="BH16" s="99">
        <v>183670</v>
      </c>
      <c r="BI16" s="99">
        <v>32761</v>
      </c>
      <c r="BJ16" s="99">
        <v>49739</v>
      </c>
      <c r="BK16" s="99">
        <v>50586</v>
      </c>
      <c r="BL16" s="99">
        <v>43430</v>
      </c>
      <c r="BM16" s="99">
        <v>90557</v>
      </c>
      <c r="BN16" s="99">
        <v>123614</v>
      </c>
      <c r="BO16" s="99">
        <v>66154</v>
      </c>
      <c r="BP16" s="99">
        <v>52769</v>
      </c>
      <c r="BQ16" s="99">
        <v>54409</v>
      </c>
      <c r="BR16" s="99">
        <v>66074</v>
      </c>
      <c r="BS16" s="99">
        <v>85002</v>
      </c>
      <c r="BT16" s="99">
        <v>111228</v>
      </c>
      <c r="BU16" s="99">
        <v>189317</v>
      </c>
      <c r="BV16" s="99">
        <v>308132</v>
      </c>
      <c r="BW16" s="99">
        <v>183670</v>
      </c>
    </row>
    <row r="17" spans="2:75" x14ac:dyDescent="0.2">
      <c r="B17" s="102" t="s">
        <v>129</v>
      </c>
      <c r="C17" s="99">
        <v>60167</v>
      </c>
      <c r="D17" s="99">
        <v>66315</v>
      </c>
      <c r="E17" s="99">
        <v>80813</v>
      </c>
      <c r="F17" s="99">
        <v>60167</v>
      </c>
      <c r="G17" s="99">
        <v>72091</v>
      </c>
      <c r="H17" s="99">
        <v>68303</v>
      </c>
      <c r="I17" s="99">
        <v>68510</v>
      </c>
      <c r="J17" s="99">
        <v>74454</v>
      </c>
      <c r="K17" s="99">
        <v>70326</v>
      </c>
      <c r="L17" s="99">
        <v>82734</v>
      </c>
      <c r="M17" s="99">
        <v>96758</v>
      </c>
      <c r="N17" s="99">
        <v>85311</v>
      </c>
      <c r="O17" s="99">
        <v>82659</v>
      </c>
      <c r="P17" s="99">
        <v>100000</v>
      </c>
      <c r="Q17" s="99">
        <v>112001</v>
      </c>
      <c r="R17" s="99">
        <v>150413</v>
      </c>
      <c r="S17" s="99">
        <v>188577</v>
      </c>
      <c r="T17" s="99">
        <v>195397</v>
      </c>
      <c r="U17" s="99">
        <v>178032</v>
      </c>
      <c r="V17" s="99">
        <v>157509</v>
      </c>
      <c r="W17" s="99">
        <v>185880</v>
      </c>
      <c r="X17" s="99">
        <v>181351</v>
      </c>
      <c r="Y17" s="99">
        <v>156075</v>
      </c>
      <c r="Z17" s="99">
        <v>110495</v>
      </c>
      <c r="AA17" s="99">
        <v>101576</v>
      </c>
      <c r="AB17" s="99">
        <v>95313</v>
      </c>
      <c r="AC17" s="99">
        <v>82427</v>
      </c>
      <c r="AD17" s="99">
        <v>65100</v>
      </c>
      <c r="AE17" s="99">
        <v>91617</v>
      </c>
      <c r="AF17" s="99">
        <v>106749</v>
      </c>
      <c r="AG17" s="99">
        <v>102795</v>
      </c>
      <c r="AH17" s="99">
        <v>78131</v>
      </c>
      <c r="AI17" s="99">
        <v>73976</v>
      </c>
      <c r="AJ17" s="99">
        <v>96237</v>
      </c>
      <c r="AK17" s="99">
        <v>116900</v>
      </c>
      <c r="AL17" s="99">
        <v>110710</v>
      </c>
      <c r="AM17" s="99">
        <v>115422</v>
      </c>
      <c r="AN17" s="99">
        <v>120391</v>
      </c>
      <c r="AO17" s="99">
        <v>126682</v>
      </c>
      <c r="AP17" s="99">
        <v>119922</v>
      </c>
      <c r="AQ17" s="99">
        <v>116543</v>
      </c>
      <c r="AR17" s="99">
        <v>122832</v>
      </c>
      <c r="AS17" s="99">
        <v>138751</v>
      </c>
      <c r="AT17" s="99">
        <v>147528</v>
      </c>
      <c r="AU17" s="99">
        <v>170526</v>
      </c>
      <c r="AV17" s="99">
        <v>211728</v>
      </c>
      <c r="AW17" s="99">
        <v>331116</v>
      </c>
      <c r="AX17" s="99">
        <v>322464</v>
      </c>
      <c r="AY17" s="99">
        <v>326031</v>
      </c>
      <c r="AZ17" s="99">
        <v>378481</v>
      </c>
      <c r="BA17" s="99">
        <v>371601</v>
      </c>
      <c r="BB17" s="99">
        <v>311618</v>
      </c>
      <c r="BC17" s="99">
        <v>293596</v>
      </c>
      <c r="BD17" s="99">
        <v>280772</v>
      </c>
      <c r="BE17" s="99">
        <v>299562</v>
      </c>
      <c r="BF17" s="99">
        <v>254147</v>
      </c>
      <c r="BG17" s="99">
        <v>260236</v>
      </c>
      <c r="BH17" s="99">
        <v>268206</v>
      </c>
      <c r="BI17" s="99">
        <v>60167</v>
      </c>
      <c r="BJ17" s="99">
        <v>74454</v>
      </c>
      <c r="BK17" s="99">
        <v>85311</v>
      </c>
      <c r="BL17" s="99">
        <v>150413</v>
      </c>
      <c r="BM17" s="99">
        <v>157509</v>
      </c>
      <c r="BN17" s="99">
        <v>110495</v>
      </c>
      <c r="BO17" s="99">
        <v>65100</v>
      </c>
      <c r="BP17" s="99">
        <v>78131</v>
      </c>
      <c r="BQ17" s="99">
        <v>110710</v>
      </c>
      <c r="BR17" s="99">
        <v>119922</v>
      </c>
      <c r="BS17" s="99">
        <v>147528</v>
      </c>
      <c r="BT17" s="99">
        <v>322464</v>
      </c>
      <c r="BU17" s="99">
        <v>311618</v>
      </c>
      <c r="BV17" s="99">
        <v>254147</v>
      </c>
      <c r="BW17" s="99">
        <v>268206</v>
      </c>
    </row>
    <row r="18" spans="2:75" x14ac:dyDescent="0.2">
      <c r="B18" s="102" t="s">
        <v>167</v>
      </c>
      <c r="C18" s="99">
        <v>0</v>
      </c>
      <c r="D18" s="99">
        <v>0</v>
      </c>
      <c r="E18" s="99">
        <v>17657</v>
      </c>
      <c r="F18" s="99">
        <v>14658</v>
      </c>
      <c r="G18" s="99"/>
      <c r="H18" s="99">
        <v>9922</v>
      </c>
      <c r="I18" s="99">
        <v>15541</v>
      </c>
      <c r="J18" s="99"/>
      <c r="K18" s="99"/>
      <c r="L18" s="99"/>
      <c r="M18" s="99"/>
      <c r="N18" s="99">
        <v>3448</v>
      </c>
      <c r="O18" s="99">
        <v>3458</v>
      </c>
      <c r="P18" s="99">
        <v>3505</v>
      </c>
      <c r="Q18" s="99">
        <v>3372</v>
      </c>
      <c r="R18" s="99">
        <v>5316</v>
      </c>
      <c r="S18" s="99">
        <v>5079</v>
      </c>
      <c r="T18" s="99">
        <v>5389</v>
      </c>
      <c r="U18" s="99">
        <v>6416</v>
      </c>
      <c r="V18" s="99">
        <v>15295</v>
      </c>
      <c r="W18" s="99">
        <v>16628</v>
      </c>
      <c r="X18" s="99">
        <v>18442</v>
      </c>
      <c r="Y18" s="99">
        <v>18414</v>
      </c>
      <c r="Z18" s="99">
        <v>19240</v>
      </c>
      <c r="AA18" s="99">
        <v>19789</v>
      </c>
      <c r="AB18" s="99">
        <v>20174</v>
      </c>
      <c r="AC18" s="99">
        <v>19711</v>
      </c>
      <c r="AD18" s="99">
        <v>0</v>
      </c>
      <c r="AE18" s="99">
        <v>18103</v>
      </c>
      <c r="AF18" s="99">
        <v>0</v>
      </c>
      <c r="AG18" s="99">
        <v>0</v>
      </c>
      <c r="AH18" s="99">
        <v>0</v>
      </c>
      <c r="AI18" s="99">
        <v>0</v>
      </c>
      <c r="AJ18" s="99">
        <v>0</v>
      </c>
      <c r="AK18" s="99">
        <v>0</v>
      </c>
      <c r="AL18" s="99">
        <v>0</v>
      </c>
      <c r="AM18" s="99">
        <v>0</v>
      </c>
      <c r="AN18" s="99">
        <v>0</v>
      </c>
      <c r="AO18" s="99">
        <v>0</v>
      </c>
      <c r="AP18" s="99">
        <v>0</v>
      </c>
      <c r="AQ18" s="99">
        <v>0</v>
      </c>
      <c r="AR18" s="99">
        <v>0</v>
      </c>
      <c r="AS18" s="99">
        <v>0</v>
      </c>
      <c r="AT18" s="99">
        <v>0</v>
      </c>
      <c r="AU18" s="99">
        <v>0</v>
      </c>
      <c r="AV18" s="99">
        <v>0</v>
      </c>
      <c r="AW18" s="99">
        <v>0</v>
      </c>
      <c r="AX18" s="99">
        <v>0</v>
      </c>
      <c r="AY18" s="99">
        <v>8059</v>
      </c>
      <c r="AZ18" s="99">
        <v>0</v>
      </c>
      <c r="BA18" s="99">
        <v>0</v>
      </c>
      <c r="BB18" s="99">
        <v>0</v>
      </c>
      <c r="BC18" s="99">
        <v>0</v>
      </c>
      <c r="BD18" s="99">
        <v>0</v>
      </c>
      <c r="BE18" s="99">
        <v>0</v>
      </c>
      <c r="BF18" s="99">
        <v>0</v>
      </c>
      <c r="BG18" s="99">
        <v>0</v>
      </c>
      <c r="BH18" s="99">
        <v>0</v>
      </c>
      <c r="BI18" s="99">
        <v>14658</v>
      </c>
      <c r="BJ18" s="99">
        <v>0</v>
      </c>
      <c r="BK18" s="99">
        <v>3448</v>
      </c>
      <c r="BL18" s="99">
        <v>5316</v>
      </c>
      <c r="BM18" s="99">
        <v>15295</v>
      </c>
      <c r="BN18" s="99">
        <v>19240</v>
      </c>
      <c r="BO18" s="99">
        <v>0</v>
      </c>
      <c r="BP18" s="99">
        <v>0</v>
      </c>
      <c r="BQ18" s="99">
        <v>0</v>
      </c>
      <c r="BR18" s="99">
        <v>0</v>
      </c>
      <c r="BS18" s="99">
        <v>0</v>
      </c>
      <c r="BT18" s="99">
        <v>0</v>
      </c>
      <c r="BU18" s="99">
        <v>0</v>
      </c>
      <c r="BV18" s="99">
        <v>0</v>
      </c>
      <c r="BW18" s="99">
        <v>0</v>
      </c>
    </row>
    <row r="19" spans="2:75" x14ac:dyDescent="0.2">
      <c r="B19" s="102" t="s">
        <v>123</v>
      </c>
      <c r="C19" s="99">
        <v>14658</v>
      </c>
      <c r="D19" s="99">
        <v>20215</v>
      </c>
      <c r="E19" s="99">
        <v>0</v>
      </c>
      <c r="F19" s="99">
        <v>0</v>
      </c>
      <c r="G19" s="99">
        <v>14263</v>
      </c>
      <c r="H19" s="99"/>
      <c r="I19" s="99"/>
      <c r="J19" s="99">
        <v>16815</v>
      </c>
      <c r="K19" s="99">
        <v>14853</v>
      </c>
      <c r="L19" s="99">
        <v>17483</v>
      </c>
      <c r="M19" s="99">
        <v>18156</v>
      </c>
      <c r="N19" s="99">
        <v>15062</v>
      </c>
      <c r="O19" s="99">
        <v>11601</v>
      </c>
      <c r="P19" s="99">
        <v>12306</v>
      </c>
      <c r="Q19" s="99">
        <v>9714</v>
      </c>
      <c r="R19" s="99">
        <v>13345</v>
      </c>
      <c r="S19" s="99">
        <v>22727</v>
      </c>
      <c r="T19" s="99">
        <v>15583</v>
      </c>
      <c r="U19" s="99">
        <v>15304</v>
      </c>
      <c r="V19" s="99">
        <v>24759</v>
      </c>
      <c r="W19" s="99">
        <v>28851</v>
      </c>
      <c r="X19" s="99">
        <v>32427</v>
      </c>
      <c r="Y19" s="99">
        <v>28369</v>
      </c>
      <c r="Z19" s="99">
        <v>19000</v>
      </c>
      <c r="AA19" s="99">
        <v>17862</v>
      </c>
      <c r="AB19" s="99">
        <v>17006</v>
      </c>
      <c r="AC19" s="99">
        <v>19241</v>
      </c>
      <c r="AD19" s="99">
        <v>43164</v>
      </c>
      <c r="AE19" s="99">
        <v>27250</v>
      </c>
      <c r="AF19" s="99">
        <v>50455</v>
      </c>
      <c r="AG19" s="99">
        <v>61108</v>
      </c>
      <c r="AH19" s="99">
        <v>62381</v>
      </c>
      <c r="AI19" s="99">
        <v>60742</v>
      </c>
      <c r="AJ19" s="99">
        <v>57697</v>
      </c>
      <c r="AK19" s="99">
        <v>66120</v>
      </c>
      <c r="AL19" s="99">
        <v>75715</v>
      </c>
      <c r="AM19" s="99">
        <v>68318</v>
      </c>
      <c r="AN19" s="99">
        <v>53889</v>
      </c>
      <c r="AO19" s="99">
        <v>45133</v>
      </c>
      <c r="AP19" s="99">
        <v>11741</v>
      </c>
      <c r="AQ19" s="99">
        <v>7469</v>
      </c>
      <c r="AR19" s="99">
        <v>17668</v>
      </c>
      <c r="AS19" s="99">
        <v>23887</v>
      </c>
      <c r="AT19" s="99">
        <v>25918</v>
      </c>
      <c r="AU19" s="99">
        <v>31470</v>
      </c>
      <c r="AV19" s="99">
        <v>39513</v>
      </c>
      <c r="AW19" s="99">
        <v>51675</v>
      </c>
      <c r="AX19" s="99">
        <v>45678</v>
      </c>
      <c r="AY19" s="99">
        <v>37109</v>
      </c>
      <c r="AZ19" s="99">
        <v>49849</v>
      </c>
      <c r="BA19" s="99">
        <v>56214</v>
      </c>
      <c r="BB19" s="99">
        <v>53987</v>
      </c>
      <c r="BC19" s="99">
        <v>49577</v>
      </c>
      <c r="BD19" s="99">
        <v>59855</v>
      </c>
      <c r="BE19" s="99">
        <v>66628</v>
      </c>
      <c r="BF19" s="99">
        <v>43802</v>
      </c>
      <c r="BG19" s="99">
        <v>48563</v>
      </c>
      <c r="BH19" s="99">
        <v>52436</v>
      </c>
      <c r="BI19" s="99">
        <v>0</v>
      </c>
      <c r="BJ19" s="99">
        <v>16815</v>
      </c>
      <c r="BK19" s="99">
        <v>15062</v>
      </c>
      <c r="BL19" s="99">
        <v>13345</v>
      </c>
      <c r="BM19" s="99">
        <v>24759</v>
      </c>
      <c r="BN19" s="99">
        <v>19000</v>
      </c>
      <c r="BO19" s="99">
        <v>43164</v>
      </c>
      <c r="BP19" s="99">
        <v>62381</v>
      </c>
      <c r="BQ19" s="99">
        <v>75715</v>
      </c>
      <c r="BR19" s="99">
        <v>11741</v>
      </c>
      <c r="BS19" s="99">
        <v>25918</v>
      </c>
      <c r="BT19" s="99">
        <v>45678</v>
      </c>
      <c r="BU19" s="99">
        <v>53987</v>
      </c>
      <c r="BV19" s="99">
        <v>43802</v>
      </c>
      <c r="BW19" s="99">
        <v>52436</v>
      </c>
    </row>
    <row r="20" spans="2:75" x14ac:dyDescent="0.2">
      <c r="B20" s="102" t="s">
        <v>192</v>
      </c>
      <c r="C20" s="99">
        <v>2514</v>
      </c>
      <c r="D20" s="99">
        <v>6278</v>
      </c>
      <c r="E20" s="99">
        <v>3008</v>
      </c>
      <c r="F20" s="99">
        <v>2514</v>
      </c>
      <c r="G20" s="99">
        <v>2311</v>
      </c>
      <c r="H20" s="99">
        <v>2388</v>
      </c>
      <c r="I20" s="99">
        <v>5890</v>
      </c>
      <c r="J20" s="99">
        <v>1540</v>
      </c>
      <c r="K20" s="99">
        <v>4275</v>
      </c>
      <c r="L20" s="99">
        <v>4017</v>
      </c>
      <c r="M20" s="99">
        <v>6870</v>
      </c>
      <c r="N20" s="99">
        <v>3341</v>
      </c>
      <c r="O20" s="99">
        <v>4419</v>
      </c>
      <c r="P20" s="99">
        <v>13443</v>
      </c>
      <c r="Q20" s="99">
        <v>7819</v>
      </c>
      <c r="R20" s="99">
        <v>15458</v>
      </c>
      <c r="S20" s="99">
        <v>10376</v>
      </c>
      <c r="T20" s="99">
        <v>7481</v>
      </c>
      <c r="U20" s="99">
        <v>12825</v>
      </c>
      <c r="V20" s="99">
        <v>322</v>
      </c>
      <c r="W20" s="99">
        <v>4043</v>
      </c>
      <c r="X20" s="99">
        <v>2529</v>
      </c>
      <c r="Y20" s="99">
        <v>993</v>
      </c>
      <c r="Z20" s="99">
        <v>1055</v>
      </c>
      <c r="AA20" s="99">
        <v>859</v>
      </c>
      <c r="AB20" s="99">
        <v>731</v>
      </c>
      <c r="AC20" s="99">
        <v>1351</v>
      </c>
      <c r="AD20" s="99">
        <v>1063</v>
      </c>
      <c r="AE20" s="99">
        <v>368</v>
      </c>
      <c r="AF20" s="99">
        <v>260</v>
      </c>
      <c r="AG20" s="99">
        <v>206</v>
      </c>
      <c r="AH20" s="99">
        <v>372</v>
      </c>
      <c r="AI20" s="99">
        <v>1013</v>
      </c>
      <c r="AJ20" s="99">
        <v>1396</v>
      </c>
      <c r="AK20" s="99">
        <v>382</v>
      </c>
      <c r="AL20" s="99">
        <v>1110</v>
      </c>
      <c r="AM20" s="99">
        <v>835</v>
      </c>
      <c r="AN20" s="99">
        <v>100</v>
      </c>
      <c r="AO20" s="99">
        <v>253</v>
      </c>
      <c r="AP20" s="99">
        <v>0</v>
      </c>
      <c r="AQ20" s="99">
        <v>0</v>
      </c>
      <c r="AR20" s="99">
        <v>0</v>
      </c>
      <c r="AS20" s="99">
        <v>0</v>
      </c>
      <c r="AT20" s="99">
        <v>0</v>
      </c>
      <c r="AU20" s="99">
        <v>0</v>
      </c>
      <c r="AV20" s="99">
        <v>0</v>
      </c>
      <c r="AW20" s="99">
        <v>0</v>
      </c>
      <c r="AX20" s="99">
        <v>0</v>
      </c>
      <c r="AY20" s="99">
        <v>2856</v>
      </c>
      <c r="AZ20" s="99"/>
      <c r="BA20" s="99">
        <v>0</v>
      </c>
      <c r="BB20" s="99">
        <v>0</v>
      </c>
      <c r="BC20" s="99">
        <v>0</v>
      </c>
      <c r="BD20" s="99">
        <v>0</v>
      </c>
      <c r="BE20" s="99">
        <v>0</v>
      </c>
      <c r="BF20" s="99">
        <v>0</v>
      </c>
      <c r="BG20" s="99">
        <v>0</v>
      </c>
      <c r="BH20" s="99"/>
      <c r="BI20" s="99">
        <v>2514</v>
      </c>
      <c r="BJ20" s="99">
        <v>1540</v>
      </c>
      <c r="BK20" s="99">
        <v>3341</v>
      </c>
      <c r="BL20" s="99">
        <v>15458</v>
      </c>
      <c r="BM20" s="99">
        <v>322</v>
      </c>
      <c r="BN20" s="99">
        <v>1055</v>
      </c>
      <c r="BO20" s="99">
        <v>1063</v>
      </c>
      <c r="BP20" s="99">
        <v>372</v>
      </c>
      <c r="BQ20" s="99">
        <v>1110</v>
      </c>
      <c r="BR20" s="99">
        <v>0</v>
      </c>
      <c r="BS20" s="99">
        <v>0</v>
      </c>
      <c r="BT20" s="99">
        <v>0</v>
      </c>
      <c r="BU20" s="99">
        <v>0</v>
      </c>
      <c r="BV20" s="99">
        <v>0</v>
      </c>
      <c r="BW20" s="99">
        <v>0</v>
      </c>
    </row>
    <row r="21" spans="2:75" x14ac:dyDescent="0.2">
      <c r="B21" s="98" t="s">
        <v>188</v>
      </c>
      <c r="C21" s="99">
        <v>351</v>
      </c>
      <c r="D21" s="99">
        <v>333</v>
      </c>
      <c r="E21" s="99">
        <v>305</v>
      </c>
      <c r="F21" s="99">
        <v>351</v>
      </c>
      <c r="G21" s="99">
        <v>365</v>
      </c>
      <c r="H21" s="99">
        <v>254</v>
      </c>
      <c r="I21" s="99">
        <v>597</v>
      </c>
      <c r="J21" s="99">
        <v>369</v>
      </c>
      <c r="K21" s="99">
        <v>259</v>
      </c>
      <c r="L21" s="99">
        <v>159</v>
      </c>
      <c r="M21" s="99">
        <v>267</v>
      </c>
      <c r="N21" s="99">
        <v>430</v>
      </c>
      <c r="O21" s="99">
        <v>284</v>
      </c>
      <c r="P21" s="99">
        <v>691</v>
      </c>
      <c r="Q21" s="99">
        <v>285</v>
      </c>
      <c r="R21" s="99">
        <v>652</v>
      </c>
      <c r="S21" s="99">
        <v>729</v>
      </c>
      <c r="T21" s="99">
        <v>648</v>
      </c>
      <c r="U21" s="99">
        <v>962</v>
      </c>
      <c r="V21" s="99">
        <v>1218</v>
      </c>
      <c r="W21" s="99">
        <v>1347</v>
      </c>
      <c r="X21" s="99">
        <v>1234</v>
      </c>
      <c r="Y21" s="99">
        <v>1144</v>
      </c>
      <c r="Z21" s="99">
        <v>587</v>
      </c>
      <c r="AA21" s="99">
        <v>273</v>
      </c>
      <c r="AB21" s="99">
        <v>363</v>
      </c>
      <c r="AC21" s="99">
        <v>674</v>
      </c>
      <c r="AD21" s="99">
        <v>578</v>
      </c>
      <c r="AE21" s="99">
        <v>216</v>
      </c>
      <c r="AF21" s="99">
        <v>283</v>
      </c>
      <c r="AG21" s="99">
        <v>598</v>
      </c>
      <c r="AH21" s="99">
        <v>690</v>
      </c>
      <c r="AI21" s="99">
        <v>310</v>
      </c>
      <c r="AJ21" s="99">
        <v>865</v>
      </c>
      <c r="AK21" s="99">
        <v>690</v>
      </c>
      <c r="AL21" s="99">
        <v>1026</v>
      </c>
      <c r="AM21" s="99">
        <v>2459</v>
      </c>
      <c r="AN21" s="99">
        <v>2264</v>
      </c>
      <c r="AO21" s="99">
        <v>1534</v>
      </c>
      <c r="AP21" s="99">
        <v>1678</v>
      </c>
      <c r="AQ21" s="99">
        <v>2996</v>
      </c>
      <c r="AR21" s="99">
        <v>2222</v>
      </c>
      <c r="AS21" s="99">
        <v>2299</v>
      </c>
      <c r="AT21" s="99">
        <v>4599</v>
      </c>
      <c r="AU21" s="99">
        <v>0</v>
      </c>
      <c r="AV21" s="99">
        <v>0</v>
      </c>
      <c r="AW21" s="99">
        <v>0</v>
      </c>
      <c r="AX21" s="99">
        <v>0</v>
      </c>
      <c r="AY21" s="99">
        <v>0</v>
      </c>
      <c r="AZ21" s="99">
        <v>0</v>
      </c>
      <c r="BA21" s="99">
        <v>0</v>
      </c>
      <c r="BB21" s="99">
        <v>0</v>
      </c>
      <c r="BC21" s="99">
        <v>0</v>
      </c>
      <c r="BD21" s="99">
        <v>0</v>
      </c>
      <c r="BE21" s="99">
        <v>0</v>
      </c>
      <c r="BF21" s="99">
        <v>0</v>
      </c>
      <c r="BG21" s="99">
        <v>0</v>
      </c>
      <c r="BH21" s="99">
        <v>0</v>
      </c>
      <c r="BI21" s="99">
        <v>0</v>
      </c>
      <c r="BJ21" s="99">
        <v>0</v>
      </c>
      <c r="BK21" s="99">
        <v>0</v>
      </c>
      <c r="BL21" s="99">
        <v>0</v>
      </c>
      <c r="BM21" s="99">
        <v>0</v>
      </c>
      <c r="BN21" s="99">
        <v>0</v>
      </c>
      <c r="BO21" s="99">
        <v>0</v>
      </c>
      <c r="BP21" s="99">
        <v>0</v>
      </c>
      <c r="BQ21" s="99">
        <v>0</v>
      </c>
      <c r="BR21" s="99">
        <v>0</v>
      </c>
      <c r="BS21" s="99">
        <v>0</v>
      </c>
      <c r="BT21" s="99">
        <v>0</v>
      </c>
      <c r="BU21" s="99">
        <v>0</v>
      </c>
      <c r="BV21" s="99">
        <v>0</v>
      </c>
      <c r="BW21" s="99">
        <v>0</v>
      </c>
    </row>
    <row r="22" spans="2:75" x14ac:dyDescent="0.2">
      <c r="B22" s="98" t="s">
        <v>127</v>
      </c>
      <c r="C22" s="99">
        <v>0</v>
      </c>
      <c r="D22" s="99">
        <v>853</v>
      </c>
      <c r="E22" s="99">
        <v>1193</v>
      </c>
      <c r="F22" s="99">
        <v>1799</v>
      </c>
      <c r="G22" s="99">
        <v>2180</v>
      </c>
      <c r="H22" s="99">
        <v>2194</v>
      </c>
      <c r="I22" s="99">
        <v>2305</v>
      </c>
      <c r="J22" s="99">
        <v>3545</v>
      </c>
      <c r="K22" s="99">
        <v>1601</v>
      </c>
      <c r="L22" s="99">
        <v>1877</v>
      </c>
      <c r="M22" s="99">
        <v>1945</v>
      </c>
      <c r="N22" s="99">
        <v>1917</v>
      </c>
      <c r="O22" s="99">
        <v>2807</v>
      </c>
      <c r="P22" s="99">
        <v>4156</v>
      </c>
      <c r="Q22" s="99">
        <v>5285</v>
      </c>
      <c r="R22" s="99">
        <v>4546</v>
      </c>
      <c r="S22" s="99">
        <v>5103</v>
      </c>
      <c r="T22" s="99">
        <v>9906</v>
      </c>
      <c r="U22" s="99">
        <v>10144</v>
      </c>
      <c r="V22" s="99">
        <v>7058</v>
      </c>
      <c r="W22" s="99">
        <v>4490</v>
      </c>
      <c r="X22" s="99">
        <v>6404</v>
      </c>
      <c r="Y22" s="99">
        <v>7126</v>
      </c>
      <c r="Z22" s="99">
        <v>9408</v>
      </c>
      <c r="AA22" s="99">
        <v>4933</v>
      </c>
      <c r="AB22" s="99">
        <v>4339</v>
      </c>
      <c r="AC22" s="99">
        <v>5002</v>
      </c>
      <c r="AD22" s="99">
        <v>5661</v>
      </c>
      <c r="AE22" s="99">
        <v>5705</v>
      </c>
      <c r="AF22" s="99">
        <v>7064</v>
      </c>
      <c r="AG22" s="99">
        <v>6989</v>
      </c>
      <c r="AH22" s="99">
        <v>8142</v>
      </c>
      <c r="AI22" s="99">
        <v>5552</v>
      </c>
      <c r="AJ22" s="99">
        <v>6683</v>
      </c>
      <c r="AK22" s="99">
        <v>6849</v>
      </c>
      <c r="AL22" s="99">
        <v>8708</v>
      </c>
      <c r="AM22" s="99">
        <v>6642</v>
      </c>
      <c r="AN22" s="99">
        <v>5866</v>
      </c>
      <c r="AO22" s="99">
        <v>4887</v>
      </c>
      <c r="AP22" s="99">
        <v>6012</v>
      </c>
      <c r="AQ22" s="99">
        <v>5566</v>
      </c>
      <c r="AR22" s="99">
        <v>4281</v>
      </c>
      <c r="AS22" s="99">
        <v>5253</v>
      </c>
      <c r="AT22" s="99">
        <v>5478</v>
      </c>
      <c r="AU22" s="99">
        <f>11581+4684</f>
        <v>16265</v>
      </c>
      <c r="AV22" s="99">
        <f>6432+5838</f>
        <v>12270</v>
      </c>
      <c r="AW22" s="99">
        <f>3321+7635</f>
        <v>10956</v>
      </c>
      <c r="AX22" s="99">
        <f>5307+5834</f>
        <v>11141</v>
      </c>
      <c r="AY22" s="99">
        <f>5553+4716</f>
        <v>10269</v>
      </c>
      <c r="AZ22" s="99">
        <f>8846+6402</f>
        <v>15248</v>
      </c>
      <c r="BA22" s="99">
        <f>8167+5904</f>
        <v>14071</v>
      </c>
      <c r="BB22" s="99">
        <f>15012+4896</f>
        <v>19908</v>
      </c>
      <c r="BC22" s="99">
        <f>18343+5881</f>
        <v>24224</v>
      </c>
      <c r="BD22" s="99">
        <f>17460+4504</f>
        <v>21964</v>
      </c>
      <c r="BE22" s="99">
        <f>17199+4305</f>
        <v>21504</v>
      </c>
      <c r="BF22" s="99">
        <v>20592</v>
      </c>
      <c r="BG22" s="99">
        <v>23121</v>
      </c>
      <c r="BH22" s="99">
        <v>26359</v>
      </c>
      <c r="BI22" s="99">
        <v>1799</v>
      </c>
      <c r="BJ22" s="99">
        <v>3545</v>
      </c>
      <c r="BK22" s="99">
        <v>1917</v>
      </c>
      <c r="BL22" s="99">
        <v>4546</v>
      </c>
      <c r="BM22" s="99">
        <v>7058</v>
      </c>
      <c r="BN22" s="99">
        <v>9408</v>
      </c>
      <c r="BO22" s="99">
        <v>5661</v>
      </c>
      <c r="BP22" s="99">
        <v>8142</v>
      </c>
      <c r="BQ22" s="99">
        <v>8708</v>
      </c>
      <c r="BR22" s="99">
        <v>6012</v>
      </c>
      <c r="BS22" s="99">
        <v>5478</v>
      </c>
      <c r="BT22" s="99">
        <f>5307+5834</f>
        <v>11141</v>
      </c>
      <c r="BU22" s="99">
        <f>15012+4896</f>
        <v>19908</v>
      </c>
      <c r="BV22" s="99">
        <v>20592</v>
      </c>
      <c r="BW22" s="99">
        <v>26359</v>
      </c>
    </row>
    <row r="23" spans="2:75" x14ac:dyDescent="0.2">
      <c r="B23" s="102" t="s">
        <v>115</v>
      </c>
      <c r="C23" s="99">
        <v>1799</v>
      </c>
      <c r="D23" s="99">
        <v>0</v>
      </c>
      <c r="E23" s="99">
        <v>0</v>
      </c>
      <c r="F23" s="99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9">
        <v>0</v>
      </c>
      <c r="Q23" s="99">
        <v>0</v>
      </c>
      <c r="R23" s="99">
        <v>0</v>
      </c>
      <c r="S23" s="99">
        <v>1060</v>
      </c>
      <c r="T23" s="99">
        <v>0</v>
      </c>
      <c r="U23" s="99">
        <v>0</v>
      </c>
      <c r="V23" s="99">
        <v>0</v>
      </c>
      <c r="W23" s="99">
        <v>0</v>
      </c>
      <c r="X23" s="99">
        <v>0</v>
      </c>
      <c r="Y23" s="99">
        <v>0</v>
      </c>
      <c r="Z23" s="99">
        <v>0</v>
      </c>
      <c r="AA23" s="99">
        <v>0</v>
      </c>
      <c r="AB23" s="99">
        <v>0</v>
      </c>
      <c r="AC23" s="99">
        <v>0</v>
      </c>
      <c r="AD23" s="99">
        <v>0</v>
      </c>
      <c r="AE23" s="99">
        <v>0</v>
      </c>
      <c r="AF23" s="99">
        <v>0</v>
      </c>
      <c r="AG23" s="99">
        <v>0</v>
      </c>
      <c r="AH23" s="99">
        <v>0</v>
      </c>
      <c r="AI23" s="99">
        <v>0</v>
      </c>
      <c r="AJ23" s="99">
        <v>0</v>
      </c>
      <c r="AK23" s="99">
        <v>0</v>
      </c>
      <c r="AL23" s="99">
        <v>0</v>
      </c>
      <c r="AM23" s="99">
        <v>0</v>
      </c>
      <c r="AN23" s="99">
        <v>0</v>
      </c>
      <c r="AO23" s="99">
        <v>0</v>
      </c>
      <c r="AP23" s="99">
        <v>0</v>
      </c>
      <c r="AQ23" s="99">
        <v>0</v>
      </c>
      <c r="AR23" s="99">
        <v>0</v>
      </c>
      <c r="AS23" s="99">
        <v>0</v>
      </c>
      <c r="AT23" s="99">
        <v>0</v>
      </c>
      <c r="AU23" s="99">
        <v>0</v>
      </c>
      <c r="AV23" s="99">
        <v>0</v>
      </c>
      <c r="AW23" s="99">
        <v>0</v>
      </c>
      <c r="AX23" s="99">
        <v>0</v>
      </c>
      <c r="AY23" s="99">
        <v>0</v>
      </c>
      <c r="AZ23" s="99"/>
      <c r="BA23" s="99">
        <v>0</v>
      </c>
      <c r="BB23" s="99">
        <v>0</v>
      </c>
      <c r="BC23" s="99">
        <v>0</v>
      </c>
      <c r="BD23" s="99">
        <v>0</v>
      </c>
      <c r="BE23" s="99">
        <v>0</v>
      </c>
      <c r="BF23" s="99">
        <v>0</v>
      </c>
      <c r="BG23" s="99">
        <v>0</v>
      </c>
      <c r="BH23" s="99"/>
      <c r="BI23" s="99">
        <v>0</v>
      </c>
      <c r="BJ23" s="99">
        <v>0</v>
      </c>
      <c r="BK23" s="99">
        <v>0</v>
      </c>
      <c r="BL23" s="99">
        <v>0</v>
      </c>
      <c r="BM23" s="99">
        <v>0</v>
      </c>
      <c r="BN23" s="99">
        <v>0</v>
      </c>
      <c r="BO23" s="99">
        <v>0</v>
      </c>
      <c r="BP23" s="99">
        <v>0</v>
      </c>
      <c r="BQ23" s="99">
        <v>0</v>
      </c>
      <c r="BR23" s="99">
        <v>0</v>
      </c>
      <c r="BS23" s="99">
        <v>0</v>
      </c>
      <c r="BT23" s="99">
        <v>0</v>
      </c>
      <c r="BU23" s="99">
        <v>0</v>
      </c>
      <c r="BV23" s="99">
        <v>0</v>
      </c>
      <c r="BW23" s="99">
        <v>0</v>
      </c>
    </row>
    <row r="24" spans="2:75" x14ac:dyDescent="0.2">
      <c r="B24" s="102" t="s">
        <v>179</v>
      </c>
      <c r="C24" s="99">
        <v>423</v>
      </c>
      <c r="D24" s="99">
        <v>0</v>
      </c>
      <c r="E24" s="99">
        <v>246</v>
      </c>
      <c r="F24" s="99">
        <v>423</v>
      </c>
      <c r="G24" s="99">
        <v>115</v>
      </c>
      <c r="H24" s="99">
        <v>0</v>
      </c>
      <c r="I24" s="99">
        <v>0</v>
      </c>
      <c r="J24" s="99">
        <v>13</v>
      </c>
      <c r="K24" s="99">
        <v>271</v>
      </c>
      <c r="L24" s="99">
        <v>225</v>
      </c>
      <c r="M24" s="99">
        <v>0</v>
      </c>
      <c r="N24" s="99">
        <v>0</v>
      </c>
      <c r="O24" s="99">
        <v>23</v>
      </c>
      <c r="P24" s="99">
        <v>394</v>
      </c>
      <c r="Q24" s="99">
        <v>777</v>
      </c>
      <c r="R24" s="99">
        <v>0</v>
      </c>
      <c r="S24" s="99">
        <v>1228</v>
      </c>
      <c r="T24" s="99">
        <v>72</v>
      </c>
      <c r="U24" s="99">
        <v>0</v>
      </c>
      <c r="V24" s="99">
        <v>0</v>
      </c>
      <c r="W24" s="99">
        <v>0</v>
      </c>
      <c r="X24" s="99">
        <v>0</v>
      </c>
      <c r="Y24" s="99">
        <v>0</v>
      </c>
      <c r="Z24" s="99">
        <v>0</v>
      </c>
      <c r="AA24" s="99">
        <v>0</v>
      </c>
      <c r="AB24" s="99">
        <v>506</v>
      </c>
      <c r="AC24" s="99">
        <v>31</v>
      </c>
      <c r="AD24" s="99">
        <v>187</v>
      </c>
      <c r="AE24" s="99">
        <v>43</v>
      </c>
      <c r="AF24" s="99">
        <v>11</v>
      </c>
      <c r="AG24" s="99">
        <v>0</v>
      </c>
      <c r="AH24" s="99">
        <v>196</v>
      </c>
      <c r="AI24" s="99">
        <v>290</v>
      </c>
      <c r="AJ24" s="99">
        <v>1626</v>
      </c>
      <c r="AK24" s="99">
        <v>0</v>
      </c>
      <c r="AL24" s="99">
        <v>0</v>
      </c>
      <c r="AM24" s="99">
        <v>0</v>
      </c>
      <c r="AN24" s="99">
        <v>0</v>
      </c>
      <c r="AO24" s="99">
        <v>0</v>
      </c>
      <c r="AP24" s="99">
        <v>0</v>
      </c>
      <c r="AQ24" s="99">
        <v>0</v>
      </c>
      <c r="AR24" s="99">
        <v>0</v>
      </c>
      <c r="AS24" s="99">
        <v>0</v>
      </c>
      <c r="AT24" s="99">
        <v>0</v>
      </c>
      <c r="AU24" s="99">
        <v>0</v>
      </c>
      <c r="AV24" s="99">
        <v>0</v>
      </c>
      <c r="AW24" s="99">
        <v>0</v>
      </c>
      <c r="AX24" s="99">
        <v>0</v>
      </c>
      <c r="AY24" s="99">
        <v>0</v>
      </c>
      <c r="AZ24" s="99"/>
      <c r="BA24" s="99">
        <v>0</v>
      </c>
      <c r="BB24" s="99">
        <v>0</v>
      </c>
      <c r="BC24" s="99">
        <v>0</v>
      </c>
      <c r="BD24" s="99">
        <v>0</v>
      </c>
      <c r="BE24" s="99">
        <v>0</v>
      </c>
      <c r="BF24" s="99">
        <v>0</v>
      </c>
      <c r="BG24" s="99">
        <v>0</v>
      </c>
      <c r="BH24" s="99"/>
      <c r="BI24" s="99">
        <v>423</v>
      </c>
      <c r="BJ24" s="99">
        <v>13</v>
      </c>
      <c r="BK24" s="99">
        <v>0</v>
      </c>
      <c r="BL24" s="99">
        <v>0</v>
      </c>
      <c r="BM24" s="99">
        <v>0</v>
      </c>
      <c r="BN24" s="99">
        <v>0</v>
      </c>
      <c r="BO24" s="99">
        <v>187</v>
      </c>
      <c r="BP24" s="99">
        <v>196</v>
      </c>
      <c r="BQ24" s="99">
        <v>0</v>
      </c>
      <c r="BR24" s="99">
        <v>0</v>
      </c>
      <c r="BS24" s="99">
        <v>0</v>
      </c>
      <c r="BT24" s="99">
        <v>0</v>
      </c>
      <c r="BU24" s="99">
        <v>0</v>
      </c>
      <c r="BV24" s="99">
        <v>0</v>
      </c>
      <c r="BW24" s="99">
        <v>0</v>
      </c>
    </row>
    <row r="25" spans="2:75" x14ac:dyDescent="0.2">
      <c r="B25" s="102" t="s">
        <v>191</v>
      </c>
      <c r="C25" s="99">
        <v>0</v>
      </c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99">
        <v>0</v>
      </c>
      <c r="R25" s="99">
        <v>0</v>
      </c>
      <c r="S25" s="99">
        <v>0</v>
      </c>
      <c r="T25" s="99">
        <v>0</v>
      </c>
      <c r="U25" s="99">
        <v>0</v>
      </c>
      <c r="V25" s="99">
        <v>0</v>
      </c>
      <c r="W25" s="99">
        <v>0</v>
      </c>
      <c r="X25" s="99">
        <v>0</v>
      </c>
      <c r="Y25" s="99">
        <v>0</v>
      </c>
      <c r="Z25" s="99">
        <v>0</v>
      </c>
      <c r="AA25" s="99">
        <v>0</v>
      </c>
      <c r="AB25" s="99">
        <v>0</v>
      </c>
      <c r="AC25" s="99">
        <v>0</v>
      </c>
      <c r="AD25" s="99">
        <v>0</v>
      </c>
      <c r="AE25" s="99">
        <v>0</v>
      </c>
      <c r="AF25" s="99">
        <v>0</v>
      </c>
      <c r="AG25" s="99">
        <v>0</v>
      </c>
      <c r="AH25" s="99">
        <v>0</v>
      </c>
      <c r="AI25" s="99">
        <v>0</v>
      </c>
      <c r="AJ25" s="99">
        <v>0</v>
      </c>
      <c r="AK25" s="99">
        <v>0</v>
      </c>
      <c r="AL25" s="99">
        <v>0</v>
      </c>
      <c r="AM25" s="99">
        <v>0</v>
      </c>
      <c r="AN25" s="99">
        <v>0</v>
      </c>
      <c r="AO25" s="99">
        <v>0</v>
      </c>
      <c r="AP25" s="99">
        <v>0</v>
      </c>
      <c r="AQ25" s="99">
        <v>0</v>
      </c>
      <c r="AR25" s="99">
        <v>0</v>
      </c>
      <c r="AS25" s="99">
        <v>0</v>
      </c>
      <c r="AT25" s="99">
        <v>0</v>
      </c>
      <c r="AU25" s="99">
        <v>0</v>
      </c>
      <c r="AV25" s="99">
        <v>0</v>
      </c>
      <c r="AW25" s="99">
        <v>0</v>
      </c>
      <c r="AX25" s="99">
        <v>0</v>
      </c>
      <c r="AY25" s="99">
        <v>0</v>
      </c>
      <c r="AZ25" s="99"/>
      <c r="BA25" s="99">
        <v>0</v>
      </c>
      <c r="BB25" s="99">
        <v>0</v>
      </c>
      <c r="BC25" s="99">
        <v>0</v>
      </c>
      <c r="BD25" s="99">
        <v>0</v>
      </c>
      <c r="BE25" s="99">
        <v>0</v>
      </c>
      <c r="BF25" s="99">
        <v>0</v>
      </c>
      <c r="BG25" s="99">
        <v>0</v>
      </c>
      <c r="BH25" s="99"/>
      <c r="BI25" s="99">
        <v>0</v>
      </c>
      <c r="BJ25" s="99">
        <v>0</v>
      </c>
      <c r="BK25" s="99">
        <v>0</v>
      </c>
      <c r="BL25" s="99">
        <v>0</v>
      </c>
      <c r="BM25" s="99">
        <v>0</v>
      </c>
      <c r="BN25" s="99">
        <v>0</v>
      </c>
      <c r="BO25" s="99">
        <v>0</v>
      </c>
      <c r="BP25" s="99">
        <v>0</v>
      </c>
      <c r="BQ25" s="99">
        <v>0</v>
      </c>
      <c r="BR25" s="99">
        <v>0</v>
      </c>
      <c r="BS25" s="99">
        <v>0</v>
      </c>
      <c r="BT25" s="99">
        <v>0</v>
      </c>
      <c r="BU25" s="99">
        <v>0</v>
      </c>
      <c r="BV25" s="99">
        <v>0</v>
      </c>
      <c r="BW25" s="99">
        <v>0</v>
      </c>
    </row>
    <row r="26" spans="2:75" ht="12" customHeight="1" x14ac:dyDescent="0.2">
      <c r="B26" s="102" t="s">
        <v>190</v>
      </c>
      <c r="C26" s="99">
        <v>1736</v>
      </c>
      <c r="D26" s="99">
        <v>0</v>
      </c>
      <c r="E26" s="99">
        <v>0</v>
      </c>
      <c r="F26" s="99">
        <v>1736</v>
      </c>
      <c r="G26" s="99">
        <v>1736</v>
      </c>
      <c r="H26" s="99">
        <v>1736</v>
      </c>
      <c r="I26" s="99">
        <v>1591</v>
      </c>
      <c r="J26" s="99">
        <v>1573</v>
      </c>
      <c r="K26" s="99">
        <v>1573</v>
      </c>
      <c r="L26" s="99">
        <v>0</v>
      </c>
      <c r="M26" s="99">
        <v>0</v>
      </c>
      <c r="N26" s="99">
        <v>0</v>
      </c>
      <c r="O26" s="99">
        <v>0</v>
      </c>
      <c r="P26" s="99">
        <v>0</v>
      </c>
      <c r="Q26" s="99">
        <v>0</v>
      </c>
      <c r="R26" s="99">
        <v>0</v>
      </c>
      <c r="S26" s="99">
        <v>0</v>
      </c>
      <c r="T26" s="99">
        <v>0</v>
      </c>
      <c r="U26" s="99">
        <v>0</v>
      </c>
      <c r="V26" s="99">
        <v>0</v>
      </c>
      <c r="W26" s="99">
        <v>0</v>
      </c>
      <c r="X26" s="99">
        <v>0</v>
      </c>
      <c r="Y26" s="99">
        <v>0</v>
      </c>
      <c r="Z26" s="99">
        <v>0</v>
      </c>
      <c r="AA26" s="99">
        <v>0</v>
      </c>
      <c r="AB26" s="99">
        <v>0</v>
      </c>
      <c r="AC26" s="99">
        <v>0</v>
      </c>
      <c r="AD26" s="99">
        <v>0</v>
      </c>
      <c r="AE26" s="99">
        <v>0</v>
      </c>
      <c r="AF26" s="99">
        <v>0</v>
      </c>
      <c r="AG26" s="99">
        <v>0</v>
      </c>
      <c r="AH26" s="99">
        <v>0</v>
      </c>
      <c r="AI26" s="99">
        <v>0</v>
      </c>
      <c r="AJ26" s="99">
        <v>0</v>
      </c>
      <c r="AK26" s="99">
        <v>0</v>
      </c>
      <c r="AL26" s="99">
        <v>0</v>
      </c>
      <c r="AM26" s="99">
        <v>0</v>
      </c>
      <c r="AN26" s="99">
        <v>13068</v>
      </c>
      <c r="AO26" s="99">
        <v>13009</v>
      </c>
      <c r="AP26" s="99">
        <v>12950</v>
      </c>
      <c r="AQ26" s="99">
        <v>12950</v>
      </c>
      <c r="AR26" s="99">
        <v>12950</v>
      </c>
      <c r="AS26" s="99">
        <v>12950</v>
      </c>
      <c r="AT26" s="99">
        <v>0</v>
      </c>
      <c r="AU26" s="99">
        <v>0</v>
      </c>
      <c r="AV26" s="99">
        <v>0</v>
      </c>
      <c r="AW26" s="99">
        <v>5000</v>
      </c>
      <c r="AX26" s="99">
        <v>0</v>
      </c>
      <c r="AY26" s="99">
        <v>0</v>
      </c>
      <c r="AZ26" s="99"/>
      <c r="BA26" s="99">
        <v>0</v>
      </c>
      <c r="BB26" s="99">
        <v>0</v>
      </c>
      <c r="BC26" s="99">
        <v>0</v>
      </c>
      <c r="BD26" s="99">
        <v>0</v>
      </c>
      <c r="BE26" s="99">
        <v>0</v>
      </c>
      <c r="BF26" s="99">
        <v>0</v>
      </c>
      <c r="BG26" s="99">
        <v>0</v>
      </c>
      <c r="BH26" s="99"/>
      <c r="BI26" s="99">
        <v>1736</v>
      </c>
      <c r="BJ26" s="99">
        <v>1573</v>
      </c>
      <c r="BK26" s="99">
        <v>0</v>
      </c>
      <c r="BL26" s="99">
        <v>0</v>
      </c>
      <c r="BM26" s="99">
        <v>0</v>
      </c>
      <c r="BN26" s="99">
        <v>0</v>
      </c>
      <c r="BO26" s="99">
        <v>0</v>
      </c>
      <c r="BP26" s="99">
        <v>0</v>
      </c>
      <c r="BQ26" s="99">
        <v>0</v>
      </c>
      <c r="BR26" s="99">
        <v>12950</v>
      </c>
      <c r="BS26" s="99">
        <v>0</v>
      </c>
      <c r="BT26" s="99">
        <v>0</v>
      </c>
      <c r="BU26" s="99">
        <v>0</v>
      </c>
      <c r="BV26" s="99">
        <v>0</v>
      </c>
      <c r="BW26" s="99">
        <v>0</v>
      </c>
    </row>
    <row r="27" spans="2:75" x14ac:dyDescent="0.2">
      <c r="B27" s="37" t="s">
        <v>172</v>
      </c>
      <c r="C27" s="36">
        <v>321638</v>
      </c>
      <c r="D27" s="36">
        <v>320889</v>
      </c>
      <c r="E27" s="36">
        <v>317568</v>
      </c>
      <c r="F27" s="36">
        <v>321638</v>
      </c>
      <c r="G27" s="36">
        <v>320736</v>
      </c>
      <c r="H27" s="36">
        <v>326664</v>
      </c>
      <c r="I27" s="36">
        <v>318202</v>
      </c>
      <c r="J27" s="36">
        <v>326281</v>
      </c>
      <c r="K27" s="36">
        <v>320926</v>
      </c>
      <c r="L27" s="36">
        <v>318621</v>
      </c>
      <c r="M27" s="36">
        <v>323511</v>
      </c>
      <c r="N27" s="36">
        <v>326253</v>
      </c>
      <c r="O27" s="36">
        <v>340679</v>
      </c>
      <c r="P27" s="36">
        <v>329139</v>
      </c>
      <c r="Q27" s="36">
        <v>330891</v>
      </c>
      <c r="R27" s="36">
        <v>347123</v>
      </c>
      <c r="S27" s="36">
        <v>386004</v>
      </c>
      <c r="T27" s="36">
        <v>379075</v>
      </c>
      <c r="U27" s="36">
        <v>396816</v>
      </c>
      <c r="V27" s="36">
        <v>439239</v>
      </c>
      <c r="W27" s="36">
        <v>410318</v>
      </c>
      <c r="X27" s="36">
        <v>403848</v>
      </c>
      <c r="Y27" s="36">
        <v>448523</v>
      </c>
      <c r="Z27" s="36">
        <v>427386</v>
      </c>
      <c r="AA27" s="36">
        <v>431377</v>
      </c>
      <c r="AB27" s="36">
        <v>419757</v>
      </c>
      <c r="AC27" s="36">
        <v>447597</v>
      </c>
      <c r="AD27" s="36">
        <v>447977</v>
      </c>
      <c r="AE27" s="36">
        <v>445465</v>
      </c>
      <c r="AF27" s="36">
        <v>425030</v>
      </c>
      <c r="AG27" s="36">
        <v>438582</v>
      </c>
      <c r="AH27" s="36">
        <v>411922</v>
      </c>
      <c r="AI27" s="36">
        <v>407230</v>
      </c>
      <c r="AJ27" s="36">
        <v>444759</v>
      </c>
      <c r="AK27" s="36">
        <v>393530</v>
      </c>
      <c r="AL27" s="36">
        <v>388039</v>
      </c>
      <c r="AM27" s="36">
        <v>383839</v>
      </c>
      <c r="AN27" s="36">
        <v>358468</v>
      </c>
      <c r="AO27" s="36">
        <v>352246</v>
      </c>
      <c r="AP27" s="36">
        <v>372835</v>
      </c>
      <c r="AQ27" s="36">
        <v>370917</v>
      </c>
      <c r="AR27" s="36">
        <v>387260</v>
      </c>
      <c r="AS27" s="36">
        <v>390052</v>
      </c>
      <c r="AT27" s="36">
        <v>398739</v>
      </c>
      <c r="AU27" s="36">
        <v>397569</v>
      </c>
      <c r="AV27" s="36">
        <v>397151</v>
      </c>
      <c r="AW27" s="36">
        <v>391196</v>
      </c>
      <c r="AX27" s="36">
        <v>396067</v>
      </c>
      <c r="AY27" s="36">
        <v>375720</v>
      </c>
      <c r="AZ27" s="36">
        <v>370942</v>
      </c>
      <c r="BA27" s="36">
        <v>369685</v>
      </c>
      <c r="BB27" s="36">
        <v>361071</v>
      </c>
      <c r="BC27" s="36">
        <v>449631</v>
      </c>
      <c r="BD27" s="36">
        <v>443185</v>
      </c>
      <c r="BE27" s="36">
        <v>453437</v>
      </c>
      <c r="BF27" s="36">
        <v>489372</v>
      </c>
      <c r="BG27" s="36">
        <f t="shared" ref="BG27" si="0">SUM(BG28:BG41)</f>
        <v>489821</v>
      </c>
      <c r="BH27" s="36">
        <f t="shared" ref="BH27" si="1">SUM(BH28:BH41)</f>
        <v>473936</v>
      </c>
      <c r="BI27" s="36">
        <v>321638</v>
      </c>
      <c r="BJ27" s="36">
        <v>326281</v>
      </c>
      <c r="BK27" s="36">
        <v>326253</v>
      </c>
      <c r="BL27" s="36">
        <v>347123</v>
      </c>
      <c r="BM27" s="36">
        <v>439239</v>
      </c>
      <c r="BN27" s="36">
        <v>427386</v>
      </c>
      <c r="BO27" s="36">
        <v>447977</v>
      </c>
      <c r="BP27" s="36">
        <v>411922</v>
      </c>
      <c r="BQ27" s="36">
        <v>388039</v>
      </c>
      <c r="BR27" s="36">
        <v>372835</v>
      </c>
      <c r="BS27" s="36">
        <v>398739</v>
      </c>
      <c r="BT27" s="36">
        <v>396067</v>
      </c>
      <c r="BU27" s="36">
        <v>361071</v>
      </c>
      <c r="BV27" s="36">
        <v>489372</v>
      </c>
      <c r="BW27" s="36">
        <v>473936</v>
      </c>
    </row>
    <row r="28" spans="2:75" ht="12.75" customHeight="1" x14ac:dyDescent="0.2">
      <c r="B28" s="98" t="s">
        <v>130</v>
      </c>
      <c r="C28" s="99">
        <v>4694</v>
      </c>
      <c r="D28" s="99">
        <v>5834</v>
      </c>
      <c r="E28" s="99">
        <v>5123</v>
      </c>
      <c r="F28" s="99">
        <v>4694</v>
      </c>
      <c r="G28" s="99">
        <v>4259</v>
      </c>
      <c r="H28" s="99">
        <v>3769</v>
      </c>
      <c r="I28" s="99">
        <v>3130</v>
      </c>
      <c r="J28" s="99">
        <v>2380</v>
      </c>
      <c r="K28" s="99">
        <v>1760</v>
      </c>
      <c r="L28" s="99">
        <v>1082</v>
      </c>
      <c r="M28" s="99">
        <v>239</v>
      </c>
      <c r="N28" s="99">
        <v>0</v>
      </c>
      <c r="O28" s="99">
        <v>0</v>
      </c>
      <c r="P28" s="99">
        <v>0</v>
      </c>
      <c r="Q28" s="99">
        <v>0</v>
      </c>
      <c r="R28" s="99">
        <v>0</v>
      </c>
      <c r="S28" s="99">
        <v>0</v>
      </c>
      <c r="T28" s="99">
        <v>0</v>
      </c>
      <c r="U28" s="99">
        <v>0</v>
      </c>
      <c r="V28" s="99">
        <v>0</v>
      </c>
      <c r="W28" s="99">
        <v>0</v>
      </c>
      <c r="X28" s="99">
        <v>0</v>
      </c>
      <c r="Y28" s="99">
        <v>0</v>
      </c>
      <c r="Z28" s="99">
        <v>0</v>
      </c>
      <c r="AA28" s="99">
        <v>0</v>
      </c>
      <c r="AB28" s="99">
        <v>0</v>
      </c>
      <c r="AC28" s="99">
        <v>0</v>
      </c>
      <c r="AD28" s="99">
        <v>0</v>
      </c>
      <c r="AE28" s="99">
        <v>0</v>
      </c>
      <c r="AF28" s="99">
        <v>0</v>
      </c>
      <c r="AG28" s="99">
        <v>0</v>
      </c>
      <c r="AH28" s="99">
        <v>0</v>
      </c>
      <c r="AI28" s="99">
        <v>0</v>
      </c>
      <c r="AJ28" s="99">
        <v>0</v>
      </c>
      <c r="AK28" s="99">
        <v>0</v>
      </c>
      <c r="AL28" s="99">
        <v>0</v>
      </c>
      <c r="AM28" s="99">
        <v>0</v>
      </c>
      <c r="AN28" s="99">
        <v>0</v>
      </c>
      <c r="AO28" s="99">
        <v>0</v>
      </c>
      <c r="AP28" s="99">
        <v>0</v>
      </c>
      <c r="AQ28" s="99">
        <v>431</v>
      </c>
      <c r="AR28" s="99">
        <v>1083</v>
      </c>
      <c r="AS28" s="99">
        <v>485</v>
      </c>
      <c r="AT28" s="99">
        <v>0</v>
      </c>
      <c r="AU28" s="99">
        <v>0</v>
      </c>
      <c r="AV28" s="99">
        <v>0</v>
      </c>
      <c r="AW28" s="99">
        <v>0</v>
      </c>
      <c r="AX28" s="99">
        <v>4812</v>
      </c>
      <c r="AY28" s="99">
        <v>0</v>
      </c>
      <c r="AZ28" s="99"/>
      <c r="BA28" s="99">
        <v>1538</v>
      </c>
      <c r="BB28" s="99">
        <v>251</v>
      </c>
      <c r="BC28" s="99">
        <v>7147</v>
      </c>
      <c r="BD28" s="99">
        <v>8843</v>
      </c>
      <c r="BE28" s="99">
        <v>11856</v>
      </c>
      <c r="BF28" s="99">
        <v>11773</v>
      </c>
      <c r="BG28" s="99">
        <v>5790</v>
      </c>
      <c r="BH28" s="99">
        <v>5320</v>
      </c>
      <c r="BI28" s="99">
        <v>4694</v>
      </c>
      <c r="BJ28" s="99">
        <v>2380</v>
      </c>
      <c r="BK28" s="99">
        <v>0</v>
      </c>
      <c r="BL28" s="99">
        <v>0</v>
      </c>
      <c r="BM28" s="99">
        <v>0</v>
      </c>
      <c r="BN28" s="99">
        <v>0</v>
      </c>
      <c r="BO28" s="99">
        <v>0</v>
      </c>
      <c r="BP28" s="99">
        <v>0</v>
      </c>
      <c r="BQ28" s="99">
        <v>0</v>
      </c>
      <c r="BR28" s="99">
        <v>0</v>
      </c>
      <c r="BS28" s="99">
        <v>0</v>
      </c>
      <c r="BT28" s="99">
        <v>4812</v>
      </c>
      <c r="BU28" s="99">
        <v>251</v>
      </c>
      <c r="BV28" s="99">
        <v>11773</v>
      </c>
      <c r="BW28" s="99">
        <v>5320</v>
      </c>
    </row>
    <row r="29" spans="2:75" ht="12.75" customHeight="1" x14ac:dyDescent="0.2">
      <c r="B29" s="98" t="s">
        <v>189</v>
      </c>
      <c r="C29" s="99">
        <v>0</v>
      </c>
      <c r="D29" s="99">
        <v>0</v>
      </c>
      <c r="E29" s="99">
        <v>0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19223</v>
      </c>
      <c r="O29" s="99">
        <v>32046</v>
      </c>
      <c r="P29" s="99">
        <v>19924</v>
      </c>
      <c r="Q29" s="99">
        <v>20371</v>
      </c>
      <c r="R29" s="99">
        <v>23921</v>
      </c>
      <c r="S29" s="99">
        <v>56935</v>
      </c>
      <c r="T29" s="99">
        <v>47412</v>
      </c>
      <c r="U29" s="99">
        <v>60040</v>
      </c>
      <c r="V29" s="99">
        <v>63793</v>
      </c>
      <c r="W29" s="99">
        <v>24892</v>
      </c>
      <c r="X29" s="99">
        <v>15170</v>
      </c>
      <c r="Y29" s="99">
        <v>48882</v>
      </c>
      <c r="Z29" s="99">
        <v>29216</v>
      </c>
      <c r="AA29" s="99">
        <v>31372</v>
      </c>
      <c r="AB29" s="99">
        <v>19549</v>
      </c>
      <c r="AC29" s="99">
        <v>51451</v>
      </c>
      <c r="AD29" s="99">
        <v>44677</v>
      </c>
      <c r="AE29" s="99">
        <v>42571</v>
      </c>
      <c r="AF29" s="99">
        <v>20704</v>
      </c>
      <c r="AG29" s="99">
        <v>33709</v>
      </c>
      <c r="AH29" s="99">
        <v>13439</v>
      </c>
      <c r="AI29" s="99">
        <v>11180</v>
      </c>
      <c r="AJ29" s="99">
        <v>52364</v>
      </c>
      <c r="AK29" s="99">
        <v>6199</v>
      </c>
      <c r="AL29" s="99">
        <v>8187</v>
      </c>
      <c r="AM29" s="99">
        <v>2014</v>
      </c>
      <c r="AN29" s="99">
        <v>2045</v>
      </c>
      <c r="AO29" s="99">
        <v>2067</v>
      </c>
      <c r="AP29" s="99">
        <v>0</v>
      </c>
      <c r="AQ29" s="99">
        <v>0</v>
      </c>
      <c r="AR29" s="99">
        <v>0</v>
      </c>
      <c r="AS29" s="99">
        <v>0</v>
      </c>
      <c r="AT29" s="99">
        <v>0</v>
      </c>
      <c r="AU29" s="99">
        <v>0</v>
      </c>
      <c r="AV29" s="99">
        <v>0</v>
      </c>
      <c r="AW29" s="99">
        <v>0</v>
      </c>
      <c r="AX29" s="99">
        <v>0</v>
      </c>
      <c r="AY29" s="99">
        <v>0</v>
      </c>
      <c r="AZ29" s="99"/>
      <c r="BA29" s="99"/>
      <c r="BB29" s="99"/>
      <c r="BC29" s="99">
        <v>0</v>
      </c>
      <c r="BD29" s="99">
        <v>0</v>
      </c>
      <c r="BE29" s="99">
        <v>0</v>
      </c>
      <c r="BF29" s="99">
        <v>0</v>
      </c>
      <c r="BG29" s="99">
        <v>0</v>
      </c>
      <c r="BH29" s="99"/>
      <c r="BI29" s="99">
        <v>0</v>
      </c>
      <c r="BJ29" s="99">
        <v>0</v>
      </c>
      <c r="BK29" s="99">
        <v>19223</v>
      </c>
      <c r="BL29" s="99">
        <v>23921</v>
      </c>
      <c r="BM29" s="99">
        <v>63793</v>
      </c>
      <c r="BN29" s="99">
        <v>29216</v>
      </c>
      <c r="BO29" s="99">
        <v>44677</v>
      </c>
      <c r="BP29" s="99">
        <v>13439</v>
      </c>
      <c r="BQ29" s="99">
        <v>8187</v>
      </c>
      <c r="BR29" s="99">
        <v>0</v>
      </c>
      <c r="BS29" s="99">
        <v>0</v>
      </c>
      <c r="BT29" s="99">
        <v>0</v>
      </c>
      <c r="BU29" s="99">
        <v>0</v>
      </c>
      <c r="BV29" s="99">
        <v>0</v>
      </c>
      <c r="BW29" s="99">
        <v>0</v>
      </c>
    </row>
    <row r="30" spans="2:75" ht="12.75" customHeight="1" x14ac:dyDescent="0.2">
      <c r="B30" s="102" t="s">
        <v>188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99">
        <v>0</v>
      </c>
      <c r="Q30" s="99">
        <v>0</v>
      </c>
      <c r="R30" s="99">
        <v>0</v>
      </c>
      <c r="S30" s="99">
        <v>0</v>
      </c>
      <c r="T30" s="99">
        <v>0</v>
      </c>
      <c r="U30" s="99">
        <v>0</v>
      </c>
      <c r="V30" s="99">
        <v>0</v>
      </c>
      <c r="W30" s="99">
        <v>0</v>
      </c>
      <c r="X30" s="99">
        <v>0</v>
      </c>
      <c r="Y30" s="99">
        <v>0</v>
      </c>
      <c r="Z30" s="99">
        <v>0</v>
      </c>
      <c r="AA30" s="99">
        <v>0</v>
      </c>
      <c r="AB30" s="99">
        <v>0</v>
      </c>
      <c r="AC30" s="99">
        <v>0</v>
      </c>
      <c r="AD30" s="99">
        <v>0</v>
      </c>
      <c r="AE30" s="99">
        <v>0</v>
      </c>
      <c r="AF30" s="99">
        <v>0</v>
      </c>
      <c r="AG30" s="99">
        <v>0</v>
      </c>
      <c r="AH30" s="99">
        <v>0</v>
      </c>
      <c r="AI30" s="99">
        <v>0</v>
      </c>
      <c r="AJ30" s="99">
        <v>0</v>
      </c>
      <c r="AK30" s="99">
        <v>0</v>
      </c>
      <c r="AL30" s="99">
        <v>0</v>
      </c>
      <c r="AM30" s="99">
        <v>0</v>
      </c>
      <c r="AN30" s="99">
        <v>1122</v>
      </c>
      <c r="AO30" s="99">
        <v>959</v>
      </c>
      <c r="AP30" s="99">
        <v>910</v>
      </c>
      <c r="AQ30" s="99">
        <v>886</v>
      </c>
      <c r="AR30" s="99">
        <v>764</v>
      </c>
      <c r="AS30" s="99">
        <v>764</v>
      </c>
      <c r="AT30" s="99">
        <v>634</v>
      </c>
      <c r="AU30" s="99">
        <v>0</v>
      </c>
      <c r="AV30" s="99">
        <v>0</v>
      </c>
      <c r="AW30" s="99">
        <v>0</v>
      </c>
      <c r="AX30" s="99">
        <v>0</v>
      </c>
      <c r="AY30" s="99">
        <v>0</v>
      </c>
      <c r="AZ30" s="99">
        <v>0</v>
      </c>
      <c r="BA30" s="99">
        <v>0</v>
      </c>
      <c r="BB30" s="99">
        <v>0</v>
      </c>
      <c r="BC30" s="99">
        <v>0</v>
      </c>
      <c r="BD30" s="99">
        <v>0</v>
      </c>
      <c r="BE30" s="99">
        <v>0</v>
      </c>
      <c r="BF30" s="99">
        <v>0</v>
      </c>
      <c r="BG30" s="99">
        <v>0</v>
      </c>
      <c r="BH30" s="99"/>
      <c r="BI30" s="99">
        <v>0</v>
      </c>
      <c r="BJ30" s="99">
        <v>0</v>
      </c>
      <c r="BK30" s="99">
        <v>0</v>
      </c>
      <c r="BL30" s="99">
        <v>0</v>
      </c>
      <c r="BM30" s="99">
        <v>0</v>
      </c>
      <c r="BN30" s="99">
        <v>0</v>
      </c>
      <c r="BO30" s="99">
        <v>0</v>
      </c>
      <c r="BP30" s="99">
        <v>0</v>
      </c>
      <c r="BQ30" s="99">
        <v>0</v>
      </c>
      <c r="BR30" s="99">
        <v>910</v>
      </c>
      <c r="BS30" s="99">
        <v>634</v>
      </c>
      <c r="BT30" s="99">
        <v>0</v>
      </c>
      <c r="BU30" s="99">
        <v>0</v>
      </c>
      <c r="BV30" s="99">
        <v>0</v>
      </c>
      <c r="BW30" s="99">
        <v>0</v>
      </c>
    </row>
    <row r="31" spans="2:75" ht="12.75" customHeight="1" x14ac:dyDescent="0.2">
      <c r="B31" s="102" t="s">
        <v>111</v>
      </c>
      <c r="C31" s="99">
        <v>3277</v>
      </c>
      <c r="D31" s="99">
        <v>3183</v>
      </c>
      <c r="E31" s="99">
        <v>3363</v>
      </c>
      <c r="F31" s="99">
        <v>3277</v>
      </c>
      <c r="G31" s="99">
        <v>3364</v>
      </c>
      <c r="H31" s="99">
        <v>3458</v>
      </c>
      <c r="I31" s="99">
        <v>3562</v>
      </c>
      <c r="J31" s="99">
        <v>3657</v>
      </c>
      <c r="K31" s="99">
        <v>3747</v>
      </c>
      <c r="L31" s="99">
        <v>3825</v>
      </c>
      <c r="M31" s="99">
        <v>3898</v>
      </c>
      <c r="N31" s="99">
        <v>3965</v>
      </c>
      <c r="O31" s="99">
        <v>4029</v>
      </c>
      <c r="P31" s="99">
        <v>4100</v>
      </c>
      <c r="Q31" s="99">
        <v>4187</v>
      </c>
      <c r="R31" s="99">
        <v>4284</v>
      </c>
      <c r="S31" s="99">
        <v>0</v>
      </c>
      <c r="T31" s="99">
        <v>0</v>
      </c>
      <c r="U31" s="99">
        <v>0</v>
      </c>
      <c r="V31" s="99">
        <v>0</v>
      </c>
      <c r="W31" s="99">
        <v>0</v>
      </c>
      <c r="X31" s="99">
        <v>0</v>
      </c>
      <c r="Y31" s="99">
        <v>0</v>
      </c>
      <c r="Z31" s="99">
        <v>0</v>
      </c>
      <c r="AA31" s="99">
        <v>0</v>
      </c>
      <c r="AB31" s="99">
        <v>0</v>
      </c>
      <c r="AC31" s="99">
        <v>0</v>
      </c>
      <c r="AD31" s="99">
        <v>0</v>
      </c>
      <c r="AE31" s="99">
        <v>0</v>
      </c>
      <c r="AF31" s="99">
        <v>0</v>
      </c>
      <c r="AG31" s="99">
        <v>0</v>
      </c>
      <c r="AH31" s="99">
        <v>0</v>
      </c>
      <c r="AI31" s="99">
        <v>0</v>
      </c>
      <c r="AJ31" s="99">
        <v>0</v>
      </c>
      <c r="AK31" s="99">
        <v>0</v>
      </c>
      <c r="AL31" s="99">
        <v>0</v>
      </c>
      <c r="AM31" s="99">
        <v>0</v>
      </c>
      <c r="AN31" s="99">
        <v>0</v>
      </c>
      <c r="AO31" s="99">
        <v>0</v>
      </c>
      <c r="AP31" s="99">
        <v>0</v>
      </c>
      <c r="AQ31" s="99">
        <v>0</v>
      </c>
      <c r="AR31" s="99">
        <v>0</v>
      </c>
      <c r="AS31" s="99">
        <v>0</v>
      </c>
      <c r="AT31" s="99">
        <v>0</v>
      </c>
      <c r="AU31" s="99">
        <v>0</v>
      </c>
      <c r="AV31" s="99">
        <v>0</v>
      </c>
      <c r="AW31" s="99">
        <v>0</v>
      </c>
      <c r="AX31" s="99">
        <v>0</v>
      </c>
      <c r="AY31" s="99">
        <v>0</v>
      </c>
      <c r="AZ31" s="99"/>
      <c r="BA31" s="99"/>
      <c r="BB31" s="99"/>
      <c r="BC31" s="99">
        <v>0</v>
      </c>
      <c r="BD31" s="99">
        <v>0</v>
      </c>
      <c r="BE31" s="99">
        <v>0</v>
      </c>
      <c r="BF31" s="99">
        <v>0</v>
      </c>
      <c r="BG31" s="99">
        <v>0</v>
      </c>
      <c r="BH31" s="99"/>
      <c r="BI31" s="99">
        <v>4138</v>
      </c>
      <c r="BJ31" s="99">
        <v>2980</v>
      </c>
      <c r="BK31" s="99">
        <v>2797</v>
      </c>
      <c r="BL31" s="99">
        <v>3426</v>
      </c>
      <c r="BM31" s="99">
        <v>2777</v>
      </c>
      <c r="BN31" s="99">
        <v>2999</v>
      </c>
      <c r="BO31" s="99">
        <v>4099</v>
      </c>
      <c r="BP31" s="99">
        <v>3930</v>
      </c>
      <c r="BQ31" s="99">
        <v>5239</v>
      </c>
      <c r="BR31" s="99">
        <v>6128</v>
      </c>
      <c r="BS31" s="99">
        <v>4016</v>
      </c>
      <c r="BT31" s="99">
        <v>0</v>
      </c>
      <c r="BU31" s="99">
        <v>0</v>
      </c>
      <c r="BV31" s="99">
        <v>0</v>
      </c>
      <c r="BW31" s="99">
        <v>0</v>
      </c>
    </row>
    <row r="32" spans="2:75" ht="12.75" customHeight="1" x14ac:dyDescent="0.2">
      <c r="B32" s="102" t="s">
        <v>123</v>
      </c>
      <c r="C32" s="99">
        <v>16014</v>
      </c>
      <c r="D32" s="99">
        <v>14946</v>
      </c>
      <c r="E32" s="99">
        <v>14858</v>
      </c>
      <c r="F32" s="99">
        <v>16014</v>
      </c>
      <c r="G32" s="99">
        <v>15919</v>
      </c>
      <c r="H32" s="99">
        <v>21223</v>
      </c>
      <c r="I32" s="99">
        <v>13440</v>
      </c>
      <c r="J32" s="99">
        <v>15706</v>
      </c>
      <c r="K32" s="99">
        <v>13514</v>
      </c>
      <c r="L32" s="99">
        <v>10858</v>
      </c>
      <c r="M32" s="99">
        <v>7471</v>
      </c>
      <c r="N32" s="99">
        <v>2780</v>
      </c>
      <c r="O32" s="99">
        <v>2682</v>
      </c>
      <c r="P32" s="99">
        <v>2600</v>
      </c>
      <c r="Q32" s="99">
        <v>2477</v>
      </c>
      <c r="R32" s="99">
        <v>2355</v>
      </c>
      <c r="S32" s="99">
        <v>2232</v>
      </c>
      <c r="T32" s="99">
        <v>2301</v>
      </c>
      <c r="U32" s="99">
        <v>2255</v>
      </c>
      <c r="V32" s="99">
        <v>750</v>
      </c>
      <c r="W32" s="99">
        <v>745</v>
      </c>
      <c r="X32" s="99">
        <v>673</v>
      </c>
      <c r="Y32" s="99">
        <v>556</v>
      </c>
      <c r="Z32" s="99">
        <v>935</v>
      </c>
      <c r="AA32" s="99">
        <v>811</v>
      </c>
      <c r="AB32" s="99">
        <v>667</v>
      </c>
      <c r="AC32" s="99">
        <v>667</v>
      </c>
      <c r="AD32" s="99">
        <v>539</v>
      </c>
      <c r="AE32" s="99">
        <v>429</v>
      </c>
      <c r="AF32" s="99">
        <v>417</v>
      </c>
      <c r="AG32" s="99">
        <v>370</v>
      </c>
      <c r="AH32" s="99">
        <v>260</v>
      </c>
      <c r="AI32" s="99">
        <v>144</v>
      </c>
      <c r="AJ32" s="99">
        <v>157</v>
      </c>
      <c r="AK32" s="99">
        <v>45</v>
      </c>
      <c r="AL32" s="99">
        <v>0</v>
      </c>
      <c r="AM32" s="99">
        <v>3371</v>
      </c>
      <c r="AN32" s="99">
        <v>3458</v>
      </c>
      <c r="AO32" s="99">
        <v>3923</v>
      </c>
      <c r="AP32" s="99">
        <v>23921</v>
      </c>
      <c r="AQ32" s="99">
        <v>23903</v>
      </c>
      <c r="AR32" s="99">
        <v>46885</v>
      </c>
      <c r="AS32" s="99">
        <v>46878</v>
      </c>
      <c r="AT32" s="99">
        <v>46947</v>
      </c>
      <c r="AU32" s="99">
        <v>46969</v>
      </c>
      <c r="AV32" s="99">
        <v>46951</v>
      </c>
      <c r="AW32" s="99">
        <v>53519</v>
      </c>
      <c r="AX32" s="99">
        <v>53743</v>
      </c>
      <c r="AY32" s="99">
        <v>53760</v>
      </c>
      <c r="AZ32" s="99">
        <v>53926</v>
      </c>
      <c r="BA32" s="99">
        <v>53902</v>
      </c>
      <c r="BB32" s="99">
        <v>30670</v>
      </c>
      <c r="BC32" s="99">
        <v>22859</v>
      </c>
      <c r="BD32" s="99">
        <v>18723</v>
      </c>
      <c r="BE32" s="99">
        <v>17704</v>
      </c>
      <c r="BF32" s="99">
        <v>36827</v>
      </c>
      <c r="BG32" s="99">
        <v>33050</v>
      </c>
      <c r="BH32" s="99">
        <v>24430</v>
      </c>
      <c r="BI32" s="99">
        <v>16014</v>
      </c>
      <c r="BJ32" s="99">
        <v>15706</v>
      </c>
      <c r="BK32" s="99">
        <v>2780</v>
      </c>
      <c r="BL32" s="99">
        <v>2355</v>
      </c>
      <c r="BM32" s="99">
        <v>750</v>
      </c>
      <c r="BN32" s="99">
        <v>935</v>
      </c>
      <c r="BO32" s="99">
        <v>539</v>
      </c>
      <c r="BP32" s="99">
        <v>260</v>
      </c>
      <c r="BQ32" s="99">
        <v>0</v>
      </c>
      <c r="BR32" s="99">
        <v>23921</v>
      </c>
      <c r="BS32" s="99">
        <v>46947</v>
      </c>
      <c r="BT32" s="99">
        <v>53743</v>
      </c>
      <c r="BU32" s="99">
        <v>30670</v>
      </c>
      <c r="BV32" s="99">
        <v>36827</v>
      </c>
      <c r="BW32" s="99">
        <v>24430</v>
      </c>
    </row>
    <row r="33" spans="2:75" s="98" customFormat="1" ht="12.75" customHeight="1" x14ac:dyDescent="0.2">
      <c r="B33" s="102" t="s">
        <v>177</v>
      </c>
      <c r="C33" s="99">
        <v>0</v>
      </c>
      <c r="D33" s="99">
        <v>0</v>
      </c>
      <c r="E33" s="99">
        <v>0</v>
      </c>
      <c r="F33" s="99">
        <v>0</v>
      </c>
      <c r="G33" s="99">
        <v>0</v>
      </c>
      <c r="H33" s="99">
        <v>0</v>
      </c>
      <c r="I33" s="99">
        <v>0</v>
      </c>
      <c r="J33" s="99">
        <v>0</v>
      </c>
      <c r="K33" s="99">
        <v>0</v>
      </c>
      <c r="L33" s="99">
        <v>0</v>
      </c>
      <c r="M33" s="99">
        <v>0</v>
      </c>
      <c r="N33" s="99">
        <v>0</v>
      </c>
      <c r="O33" s="99">
        <v>0</v>
      </c>
      <c r="P33" s="99">
        <v>0</v>
      </c>
      <c r="Q33" s="99">
        <v>0</v>
      </c>
      <c r="R33" s="99">
        <v>0</v>
      </c>
      <c r="S33" s="99">
        <v>0</v>
      </c>
      <c r="T33" s="99">
        <v>0</v>
      </c>
      <c r="U33" s="99">
        <v>0</v>
      </c>
      <c r="V33" s="99">
        <v>0</v>
      </c>
      <c r="W33" s="99">
        <v>0</v>
      </c>
      <c r="X33" s="99">
        <v>0</v>
      </c>
      <c r="Y33" s="99">
        <v>0</v>
      </c>
      <c r="Z33" s="99">
        <v>0</v>
      </c>
      <c r="AA33" s="99">
        <v>0</v>
      </c>
      <c r="AB33" s="99">
        <v>0</v>
      </c>
      <c r="AC33" s="99">
        <v>0</v>
      </c>
      <c r="AD33" s="99">
        <v>0</v>
      </c>
      <c r="AE33" s="99">
        <v>0</v>
      </c>
      <c r="AF33" s="99">
        <v>0</v>
      </c>
      <c r="AG33" s="99">
        <v>0</v>
      </c>
      <c r="AH33" s="99">
        <v>0</v>
      </c>
      <c r="AI33" s="99">
        <v>0</v>
      </c>
      <c r="AJ33" s="99">
        <v>0</v>
      </c>
      <c r="AK33" s="99">
        <v>0</v>
      </c>
      <c r="AL33" s="99">
        <v>0</v>
      </c>
      <c r="AM33" s="99">
        <v>0</v>
      </c>
      <c r="AN33" s="99">
        <v>0</v>
      </c>
      <c r="AO33" s="99">
        <v>0</v>
      </c>
      <c r="AP33" s="99">
        <v>3333</v>
      </c>
      <c r="AQ33" s="99">
        <v>3544</v>
      </c>
      <c r="AR33" s="99">
        <v>2501</v>
      </c>
      <c r="AS33" s="99">
        <v>2190</v>
      </c>
      <c r="AT33" s="99">
        <v>1360</v>
      </c>
      <c r="AU33" s="99">
        <v>0</v>
      </c>
      <c r="AV33" s="99">
        <v>907</v>
      </c>
      <c r="AW33" s="99">
        <v>2180</v>
      </c>
      <c r="AX33" s="99">
        <v>0</v>
      </c>
      <c r="AY33" s="99">
        <v>0</v>
      </c>
      <c r="AZ33" s="99"/>
      <c r="BA33" s="99"/>
      <c r="BB33" s="99">
        <v>0</v>
      </c>
      <c r="BC33" s="99">
        <v>0</v>
      </c>
      <c r="BD33" s="99">
        <v>0</v>
      </c>
      <c r="BE33" s="99">
        <v>0</v>
      </c>
      <c r="BF33" s="99">
        <v>0</v>
      </c>
      <c r="BG33" s="99">
        <v>0</v>
      </c>
      <c r="BH33" s="99"/>
      <c r="BI33" s="99">
        <v>0</v>
      </c>
      <c r="BJ33" s="99">
        <v>0</v>
      </c>
      <c r="BK33" s="99">
        <v>0</v>
      </c>
      <c r="BL33" s="99">
        <v>0</v>
      </c>
      <c r="BM33" s="99">
        <v>0</v>
      </c>
      <c r="BN33" s="99">
        <v>0</v>
      </c>
      <c r="BO33" s="99">
        <v>0</v>
      </c>
      <c r="BP33" s="99">
        <v>0</v>
      </c>
      <c r="BQ33" s="99">
        <v>0</v>
      </c>
      <c r="BR33" s="99">
        <v>3333</v>
      </c>
      <c r="BS33" s="99">
        <v>1360</v>
      </c>
      <c r="BT33" s="99">
        <v>0</v>
      </c>
      <c r="BU33" s="99">
        <v>0</v>
      </c>
      <c r="BV33" s="99">
        <v>0</v>
      </c>
      <c r="BW33" s="99">
        <v>0</v>
      </c>
    </row>
    <row r="34" spans="2:75" ht="12.75" customHeight="1" x14ac:dyDescent="0.2">
      <c r="B34" s="102" t="s">
        <v>187</v>
      </c>
      <c r="C34" s="99">
        <v>4138</v>
      </c>
      <c r="D34" s="99">
        <v>4033</v>
      </c>
      <c r="E34" s="99">
        <v>4023</v>
      </c>
      <c r="F34" s="99">
        <v>4138</v>
      </c>
      <c r="G34" s="99">
        <v>4190</v>
      </c>
      <c r="H34" s="99">
        <v>4672</v>
      </c>
      <c r="I34" s="99">
        <v>4888</v>
      </c>
      <c r="J34" s="99">
        <v>2980</v>
      </c>
      <c r="K34" s="99">
        <v>2900</v>
      </c>
      <c r="L34" s="99">
        <v>2902</v>
      </c>
      <c r="M34" s="99">
        <v>3113</v>
      </c>
      <c r="N34" s="99">
        <v>2797</v>
      </c>
      <c r="O34" s="99">
        <v>2992</v>
      </c>
      <c r="P34" s="99">
        <v>3028</v>
      </c>
      <c r="Q34" s="99">
        <v>3201</v>
      </c>
      <c r="R34" s="99">
        <v>3426</v>
      </c>
      <c r="S34" s="99">
        <v>3449</v>
      </c>
      <c r="T34" s="99">
        <v>3436</v>
      </c>
      <c r="U34" s="99">
        <v>5981</v>
      </c>
      <c r="V34" s="99">
        <v>2777</v>
      </c>
      <c r="W34" s="99">
        <v>2736</v>
      </c>
      <c r="X34" s="99">
        <v>2458</v>
      </c>
      <c r="Y34" s="99">
        <v>2974</v>
      </c>
      <c r="Z34" s="99">
        <v>2999</v>
      </c>
      <c r="AA34" s="99">
        <v>3118</v>
      </c>
      <c r="AB34" s="99">
        <v>3869</v>
      </c>
      <c r="AC34" s="99">
        <v>4130</v>
      </c>
      <c r="AD34" s="99">
        <v>4099</v>
      </c>
      <c r="AE34" s="99">
        <v>4509</v>
      </c>
      <c r="AF34" s="99">
        <v>4455</v>
      </c>
      <c r="AG34" s="99">
        <v>4204</v>
      </c>
      <c r="AH34" s="99">
        <v>3930</v>
      </c>
      <c r="AI34" s="99">
        <v>5144</v>
      </c>
      <c r="AJ34" s="99">
        <v>5440</v>
      </c>
      <c r="AK34" s="99">
        <v>5328</v>
      </c>
      <c r="AL34" s="99">
        <v>5239</v>
      </c>
      <c r="AM34" s="99">
        <v>6272</v>
      </c>
      <c r="AN34" s="99">
        <v>5848</v>
      </c>
      <c r="AO34" s="99">
        <v>5855</v>
      </c>
      <c r="AP34" s="99">
        <v>6128</v>
      </c>
      <c r="AQ34" s="99">
        <v>6310</v>
      </c>
      <c r="AR34" s="99">
        <v>6087</v>
      </c>
      <c r="AS34" s="99">
        <v>5604</v>
      </c>
      <c r="AT34" s="99">
        <v>4016</v>
      </c>
      <c r="AU34" s="99">
        <v>0</v>
      </c>
      <c r="AV34" s="99">
        <v>0</v>
      </c>
      <c r="AW34" s="99">
        <v>0</v>
      </c>
      <c r="AX34" s="99">
        <v>0</v>
      </c>
      <c r="AY34" s="99">
        <v>0</v>
      </c>
      <c r="AZ34" s="99">
        <v>0</v>
      </c>
      <c r="BA34" s="99">
        <v>0</v>
      </c>
      <c r="BB34" s="99">
        <v>0</v>
      </c>
      <c r="BC34" s="99">
        <v>0</v>
      </c>
      <c r="BD34" s="99">
        <v>0</v>
      </c>
      <c r="BE34" s="99">
        <v>0</v>
      </c>
      <c r="BF34" s="99">
        <v>0</v>
      </c>
      <c r="BG34" s="99">
        <v>0</v>
      </c>
      <c r="BH34" s="99"/>
      <c r="BI34" s="99">
        <v>0</v>
      </c>
      <c r="BJ34" s="99">
        <v>0</v>
      </c>
      <c r="BK34" s="99">
        <v>0</v>
      </c>
      <c r="BL34" s="99">
        <v>0</v>
      </c>
      <c r="BM34" s="99">
        <v>0</v>
      </c>
      <c r="BN34" s="99">
        <v>0</v>
      </c>
      <c r="BO34" s="99">
        <v>0</v>
      </c>
      <c r="BP34" s="99">
        <v>0</v>
      </c>
      <c r="BQ34" s="99">
        <v>0</v>
      </c>
      <c r="BR34" s="99">
        <v>0</v>
      </c>
      <c r="BS34" s="99">
        <v>0</v>
      </c>
      <c r="BT34" s="99">
        <v>0</v>
      </c>
      <c r="BU34" s="99">
        <v>0</v>
      </c>
      <c r="BV34" s="99">
        <v>0</v>
      </c>
      <c r="BW34" s="99">
        <v>0</v>
      </c>
    </row>
    <row r="35" spans="2:75" ht="12.6" customHeight="1" x14ac:dyDescent="0.2">
      <c r="B35" s="102" t="s">
        <v>168</v>
      </c>
      <c r="C35" s="99">
        <v>85027</v>
      </c>
      <c r="D35" s="99">
        <v>81612</v>
      </c>
      <c r="E35" s="99">
        <v>80875</v>
      </c>
      <c r="F35" s="99">
        <v>85027</v>
      </c>
      <c r="G35" s="99">
        <v>85027</v>
      </c>
      <c r="H35" s="99">
        <v>84794</v>
      </c>
      <c r="I35" s="99">
        <v>84112</v>
      </c>
      <c r="J35" s="99">
        <v>88186</v>
      </c>
      <c r="K35" s="99">
        <v>87291</v>
      </c>
      <c r="L35" s="99">
        <v>87453</v>
      </c>
      <c r="M35" s="99">
        <v>87551</v>
      </c>
      <c r="N35" s="99">
        <v>74480</v>
      </c>
      <c r="O35" s="99">
        <v>73731</v>
      </c>
      <c r="P35" s="99">
        <v>72052</v>
      </c>
      <c r="Q35" s="99">
        <v>68174</v>
      </c>
      <c r="R35" s="99">
        <v>75585</v>
      </c>
      <c r="S35" s="99">
        <v>73239</v>
      </c>
      <c r="T35" s="99">
        <v>69067</v>
      </c>
      <c r="U35" s="99">
        <v>65020</v>
      </c>
      <c r="V35" s="99">
        <v>88554</v>
      </c>
      <c r="W35" s="99">
        <v>94937</v>
      </c>
      <c r="X35" s="99">
        <v>96998</v>
      </c>
      <c r="Y35" s="99">
        <v>93771</v>
      </c>
      <c r="Z35" s="99">
        <v>89535</v>
      </c>
      <c r="AA35" s="99">
        <v>92909</v>
      </c>
      <c r="AB35" s="99">
        <v>95792</v>
      </c>
      <c r="AC35" s="99">
        <v>95512</v>
      </c>
      <c r="AD35" s="99">
        <v>106627</v>
      </c>
      <c r="AE35" s="99">
        <v>108419</v>
      </c>
      <c r="AF35" s="99">
        <v>111693</v>
      </c>
      <c r="AG35" s="99">
        <v>113946</v>
      </c>
      <c r="AH35" s="99">
        <v>111862</v>
      </c>
      <c r="AI35" s="99">
        <v>111446</v>
      </c>
      <c r="AJ35" s="99">
        <v>111181</v>
      </c>
      <c r="AK35" s="99">
        <v>110752</v>
      </c>
      <c r="AL35" s="99">
        <v>108606</v>
      </c>
      <c r="AM35" s="99">
        <v>105942</v>
      </c>
      <c r="AN35" s="99">
        <v>100315</v>
      </c>
      <c r="AO35" s="99">
        <v>99416</v>
      </c>
      <c r="AP35" s="99">
        <v>102024</v>
      </c>
      <c r="AQ35" s="99">
        <v>98035</v>
      </c>
      <c r="AR35" s="99">
        <v>96967</v>
      </c>
      <c r="AS35" s="99">
        <v>105022</v>
      </c>
      <c r="AT35" s="99">
        <v>105412</v>
      </c>
      <c r="AU35" s="99">
        <v>101478</v>
      </c>
      <c r="AV35" s="99">
        <v>100757</v>
      </c>
      <c r="AW35" s="99">
        <v>99315</v>
      </c>
      <c r="AX35" s="99">
        <v>94528</v>
      </c>
      <c r="AY35" s="99">
        <v>83233</v>
      </c>
      <c r="AZ35" s="99">
        <v>77160</v>
      </c>
      <c r="BA35" s="99">
        <v>68598</v>
      </c>
      <c r="BB35" s="99">
        <v>64507</v>
      </c>
      <c r="BC35" s="99">
        <v>53468</v>
      </c>
      <c r="BD35" s="99">
        <v>47152</v>
      </c>
      <c r="BE35" s="99">
        <v>48701</v>
      </c>
      <c r="BF35" s="99">
        <v>54894</v>
      </c>
      <c r="BG35" s="99">
        <v>43344</v>
      </c>
      <c r="BH35" s="99">
        <v>38338</v>
      </c>
      <c r="BI35" s="99">
        <v>85027</v>
      </c>
      <c r="BJ35" s="99">
        <v>88186</v>
      </c>
      <c r="BK35" s="99">
        <v>74480</v>
      </c>
      <c r="BL35" s="99">
        <v>75585</v>
      </c>
      <c r="BM35" s="99">
        <v>88554</v>
      </c>
      <c r="BN35" s="99">
        <v>89535</v>
      </c>
      <c r="BO35" s="99">
        <v>106627</v>
      </c>
      <c r="BP35" s="99">
        <v>111862</v>
      </c>
      <c r="BQ35" s="99">
        <v>108606</v>
      </c>
      <c r="BR35" s="99">
        <v>102024</v>
      </c>
      <c r="BS35" s="99">
        <v>105412</v>
      </c>
      <c r="BT35" s="99">
        <v>94528</v>
      </c>
      <c r="BU35" s="99">
        <v>64507</v>
      </c>
      <c r="BV35" s="99">
        <v>54894</v>
      </c>
      <c r="BW35" s="99">
        <v>38338</v>
      </c>
    </row>
    <row r="36" spans="2:75" ht="12.75" customHeight="1" x14ac:dyDescent="0.2">
      <c r="B36" s="102" t="s">
        <v>127</v>
      </c>
      <c r="C36" s="99">
        <v>0</v>
      </c>
      <c r="D36" s="99">
        <v>0</v>
      </c>
      <c r="E36" s="99">
        <v>0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v>0</v>
      </c>
      <c r="R36" s="99">
        <v>0</v>
      </c>
      <c r="S36" s="99">
        <v>0</v>
      </c>
      <c r="T36" s="99">
        <v>0</v>
      </c>
      <c r="U36" s="99">
        <v>0</v>
      </c>
      <c r="V36" s="99">
        <v>0</v>
      </c>
      <c r="W36" s="99">
        <v>0</v>
      </c>
      <c r="X36" s="99">
        <v>0</v>
      </c>
      <c r="Y36" s="99">
        <v>0</v>
      </c>
      <c r="Z36" s="99">
        <v>0</v>
      </c>
      <c r="AA36" s="99">
        <v>0</v>
      </c>
      <c r="AB36" s="99">
        <v>0</v>
      </c>
      <c r="AC36" s="99">
        <v>0</v>
      </c>
      <c r="AD36" s="99">
        <v>0</v>
      </c>
      <c r="AE36" s="99">
        <v>0</v>
      </c>
      <c r="AF36" s="99">
        <v>0</v>
      </c>
      <c r="AG36" s="99">
        <v>0</v>
      </c>
      <c r="AH36" s="99">
        <v>0</v>
      </c>
      <c r="AI36" s="99">
        <v>0</v>
      </c>
      <c r="AJ36" s="99">
        <v>0</v>
      </c>
      <c r="AK36" s="99">
        <v>0</v>
      </c>
      <c r="AL36" s="99">
        <v>0</v>
      </c>
      <c r="AM36" s="99">
        <v>0</v>
      </c>
      <c r="AN36" s="99">
        <v>0</v>
      </c>
      <c r="AO36" s="99">
        <v>0</v>
      </c>
      <c r="AP36" s="99">
        <v>0</v>
      </c>
      <c r="AQ36" s="99">
        <v>0</v>
      </c>
      <c r="AR36" s="99">
        <v>0</v>
      </c>
      <c r="AS36" s="99">
        <v>0</v>
      </c>
      <c r="AT36" s="99">
        <v>0</v>
      </c>
      <c r="AU36" s="99">
        <f>561+3987</f>
        <v>4548</v>
      </c>
      <c r="AV36" s="99">
        <f>488+3981</f>
        <v>4469</v>
      </c>
      <c r="AW36" s="99">
        <f>3243+415</f>
        <v>3658</v>
      </c>
      <c r="AX36" s="99">
        <f>2859+449</f>
        <v>3308</v>
      </c>
      <c r="AY36" s="99">
        <f>2916+369</f>
        <v>3285</v>
      </c>
      <c r="AZ36" s="99">
        <f>2830+292</f>
        <v>3122</v>
      </c>
      <c r="BA36" s="99">
        <f>2726+257</f>
        <v>2983</v>
      </c>
      <c r="BB36" s="99">
        <f>16789+2822+161</f>
        <v>19772</v>
      </c>
      <c r="BC36" s="99">
        <f>20335+2842+65</f>
        <v>23242</v>
      </c>
      <c r="BD36" s="99">
        <f>3451+3420+21</f>
        <v>6892</v>
      </c>
      <c r="BE36" s="99">
        <f>1781+3441+18</f>
        <v>5240</v>
      </c>
      <c r="BF36" s="99">
        <v>3799</v>
      </c>
      <c r="BG36" s="99">
        <v>4744</v>
      </c>
      <c r="BH36" s="99">
        <v>5013</v>
      </c>
      <c r="BI36" s="99">
        <v>0</v>
      </c>
      <c r="BJ36" s="99">
        <v>0</v>
      </c>
      <c r="BK36" s="99">
        <v>0</v>
      </c>
      <c r="BL36" s="99">
        <v>0</v>
      </c>
      <c r="BM36" s="99">
        <v>0</v>
      </c>
      <c r="BN36" s="99">
        <v>0</v>
      </c>
      <c r="BO36" s="99">
        <v>0</v>
      </c>
      <c r="BP36" s="99">
        <v>0</v>
      </c>
      <c r="BQ36" s="99">
        <v>0</v>
      </c>
      <c r="BR36" s="99">
        <v>0</v>
      </c>
      <c r="BS36" s="99">
        <v>0</v>
      </c>
      <c r="BT36" s="99">
        <f>449+2859</f>
        <v>3308</v>
      </c>
      <c r="BU36" s="99">
        <f>16789+2822+161</f>
        <v>19772</v>
      </c>
      <c r="BV36" s="99">
        <v>3799</v>
      </c>
      <c r="BW36" s="99">
        <v>5013</v>
      </c>
    </row>
    <row r="37" spans="2:75" ht="12.75" customHeight="1" x14ac:dyDescent="0.2">
      <c r="B37" s="102" t="s">
        <v>0</v>
      </c>
      <c r="C37" s="99">
        <v>3</v>
      </c>
      <c r="D37" s="99">
        <v>3</v>
      </c>
      <c r="E37" s="99">
        <v>3</v>
      </c>
      <c r="F37" s="99">
        <v>3</v>
      </c>
      <c r="G37" s="99">
        <v>3</v>
      </c>
      <c r="H37" s="99">
        <v>3</v>
      </c>
      <c r="I37" s="99">
        <v>3</v>
      </c>
      <c r="J37" s="99">
        <v>3</v>
      </c>
      <c r="K37" s="99">
        <v>3</v>
      </c>
      <c r="L37" s="99">
        <v>3</v>
      </c>
      <c r="M37" s="99">
        <v>3</v>
      </c>
      <c r="N37" s="99">
        <v>3</v>
      </c>
      <c r="O37" s="99">
        <v>3</v>
      </c>
      <c r="P37" s="99">
        <v>3</v>
      </c>
      <c r="Q37" s="99">
        <v>3</v>
      </c>
      <c r="R37" s="99">
        <v>3</v>
      </c>
      <c r="S37" s="99">
        <v>3</v>
      </c>
      <c r="T37" s="99">
        <v>4</v>
      </c>
      <c r="U37" s="99">
        <v>4</v>
      </c>
      <c r="V37" s="99">
        <v>4</v>
      </c>
      <c r="W37" s="99">
        <v>4</v>
      </c>
      <c r="X37" s="99">
        <v>4</v>
      </c>
      <c r="Y37" s="99">
        <v>4</v>
      </c>
      <c r="Z37" s="99">
        <v>4</v>
      </c>
      <c r="AA37" s="99">
        <v>4</v>
      </c>
      <c r="AB37" s="99">
        <v>4</v>
      </c>
      <c r="AC37" s="99">
        <v>4</v>
      </c>
      <c r="AD37" s="99">
        <v>4</v>
      </c>
      <c r="AE37" s="99">
        <v>4</v>
      </c>
      <c r="AF37" s="99">
        <v>4</v>
      </c>
      <c r="AG37" s="99">
        <v>4</v>
      </c>
      <c r="AH37" s="99">
        <v>4</v>
      </c>
      <c r="AI37" s="99">
        <v>4</v>
      </c>
      <c r="AJ37" s="99">
        <v>4</v>
      </c>
      <c r="AK37" s="99">
        <v>4</v>
      </c>
      <c r="AL37" s="99">
        <v>4</v>
      </c>
      <c r="AM37" s="99">
        <v>4</v>
      </c>
      <c r="AN37" s="99">
        <v>4</v>
      </c>
      <c r="AO37" s="99">
        <v>4</v>
      </c>
      <c r="AP37" s="99">
        <v>4</v>
      </c>
      <c r="AQ37" s="99">
        <v>4</v>
      </c>
      <c r="AR37" s="99">
        <v>4</v>
      </c>
      <c r="AS37" s="99">
        <v>4</v>
      </c>
      <c r="AT37" s="99">
        <v>4</v>
      </c>
      <c r="AU37" s="99">
        <v>4</v>
      </c>
      <c r="AV37" s="99">
        <v>4</v>
      </c>
      <c r="AW37" s="99">
        <v>4</v>
      </c>
      <c r="AX37" s="99">
        <v>4</v>
      </c>
      <c r="AY37" s="99">
        <v>4</v>
      </c>
      <c r="AZ37" s="99">
        <v>4</v>
      </c>
      <c r="BA37" s="99">
        <v>4</v>
      </c>
      <c r="BB37" s="99">
        <v>4</v>
      </c>
      <c r="BC37" s="99">
        <v>60</v>
      </c>
      <c r="BD37" s="99">
        <v>93</v>
      </c>
      <c r="BE37" s="99">
        <v>93</v>
      </c>
      <c r="BF37" s="99">
        <v>93</v>
      </c>
      <c r="BG37" s="99">
        <v>101</v>
      </c>
      <c r="BH37" s="99">
        <v>102</v>
      </c>
      <c r="BI37" s="99">
        <v>3</v>
      </c>
      <c r="BJ37" s="99">
        <v>3</v>
      </c>
      <c r="BK37" s="99">
        <v>3</v>
      </c>
      <c r="BL37" s="99">
        <v>3</v>
      </c>
      <c r="BM37" s="99">
        <v>4</v>
      </c>
      <c r="BN37" s="99">
        <v>4</v>
      </c>
      <c r="BO37" s="99">
        <v>4</v>
      </c>
      <c r="BP37" s="99">
        <v>4</v>
      </c>
      <c r="BQ37" s="99">
        <v>4</v>
      </c>
      <c r="BR37" s="99">
        <v>4</v>
      </c>
      <c r="BS37" s="99">
        <v>4</v>
      </c>
      <c r="BT37" s="99">
        <v>4</v>
      </c>
      <c r="BU37" s="99">
        <v>4</v>
      </c>
      <c r="BV37" s="99">
        <v>93</v>
      </c>
      <c r="BW37" s="99">
        <v>102</v>
      </c>
    </row>
    <row r="38" spans="2:75" ht="12.75" customHeight="1" x14ac:dyDescent="0.2">
      <c r="B38" s="102" t="s">
        <v>186</v>
      </c>
      <c r="C38" s="99">
        <v>13329</v>
      </c>
      <c r="D38" s="99">
        <v>13370</v>
      </c>
      <c r="E38" s="99">
        <v>13349</v>
      </c>
      <c r="F38" s="99">
        <v>13329</v>
      </c>
      <c r="G38" s="99">
        <v>13307</v>
      </c>
      <c r="H38" s="99">
        <v>13306</v>
      </c>
      <c r="I38" s="99">
        <v>13274</v>
      </c>
      <c r="J38" s="99">
        <v>13242</v>
      </c>
      <c r="K38" s="99">
        <v>13210</v>
      </c>
      <c r="L38" s="99">
        <v>12823</v>
      </c>
      <c r="M38" s="99">
        <v>12791</v>
      </c>
      <c r="N38" s="99">
        <v>12759</v>
      </c>
      <c r="O38" s="99">
        <v>12727</v>
      </c>
      <c r="P38" s="99">
        <v>12695</v>
      </c>
      <c r="Q38" s="99">
        <v>12663</v>
      </c>
      <c r="R38" s="99">
        <v>12631</v>
      </c>
      <c r="S38" s="99">
        <v>12599</v>
      </c>
      <c r="T38" s="99">
        <v>12567</v>
      </c>
      <c r="U38" s="99">
        <v>12402</v>
      </c>
      <c r="V38" s="99">
        <v>12371</v>
      </c>
      <c r="W38" s="99">
        <v>14985</v>
      </c>
      <c r="X38" s="99">
        <v>14907</v>
      </c>
      <c r="Y38" s="99">
        <v>14829</v>
      </c>
      <c r="Z38" s="99">
        <v>14750</v>
      </c>
      <c r="AA38" s="99">
        <v>14673</v>
      </c>
      <c r="AB38" s="99">
        <v>14603</v>
      </c>
      <c r="AC38" s="99">
        <v>14534</v>
      </c>
      <c r="AD38" s="99">
        <v>14465</v>
      </c>
      <c r="AE38" s="99">
        <v>14396</v>
      </c>
      <c r="AF38" s="99">
        <v>14326</v>
      </c>
      <c r="AG38" s="99">
        <v>14257</v>
      </c>
      <c r="AH38" s="99">
        <v>14188</v>
      </c>
      <c r="AI38" s="99">
        <v>14119</v>
      </c>
      <c r="AJ38" s="99">
        <v>14051</v>
      </c>
      <c r="AK38" s="99">
        <v>13982</v>
      </c>
      <c r="AL38" s="99">
        <v>13913</v>
      </c>
      <c r="AM38" s="99">
        <v>13845</v>
      </c>
      <c r="AN38" s="99">
        <v>13776</v>
      </c>
      <c r="AO38" s="99">
        <v>13707</v>
      </c>
      <c r="AP38" s="99">
        <v>13639</v>
      </c>
      <c r="AQ38" s="99">
        <v>13570</v>
      </c>
      <c r="AR38" s="99">
        <v>13501</v>
      </c>
      <c r="AS38" s="99">
        <v>13433</v>
      </c>
      <c r="AT38" s="99">
        <v>26314</v>
      </c>
      <c r="AU38" s="99">
        <v>26247</v>
      </c>
      <c r="AV38" s="99">
        <v>26179</v>
      </c>
      <c r="AW38" s="99">
        <v>635</v>
      </c>
      <c r="AX38" s="99">
        <v>1535</v>
      </c>
      <c r="AY38" s="99">
        <v>1518</v>
      </c>
      <c r="AZ38" s="99">
        <v>1501</v>
      </c>
      <c r="BA38" s="99">
        <v>1484</v>
      </c>
      <c r="BB38" s="99">
        <v>1467</v>
      </c>
      <c r="BC38" s="99">
        <v>1449</v>
      </c>
      <c r="BD38" s="99">
        <v>1432</v>
      </c>
      <c r="BE38" s="99">
        <v>1415</v>
      </c>
      <c r="BF38" s="99">
        <v>1398</v>
      </c>
      <c r="BG38" s="99">
        <v>1380</v>
      </c>
      <c r="BH38" s="99">
        <v>1363</v>
      </c>
      <c r="BI38" s="99">
        <v>13329</v>
      </c>
      <c r="BJ38" s="99">
        <v>13242</v>
      </c>
      <c r="BK38" s="99">
        <v>12759</v>
      </c>
      <c r="BL38" s="99">
        <v>12631</v>
      </c>
      <c r="BM38" s="99">
        <v>12371</v>
      </c>
      <c r="BN38" s="99">
        <v>14750</v>
      </c>
      <c r="BO38" s="99">
        <v>14465</v>
      </c>
      <c r="BP38" s="99">
        <v>14188</v>
      </c>
      <c r="BQ38" s="99">
        <v>13913</v>
      </c>
      <c r="BR38" s="99">
        <v>13639</v>
      </c>
      <c r="BS38" s="99">
        <v>26314</v>
      </c>
      <c r="BT38" s="99">
        <v>1535</v>
      </c>
      <c r="BU38" s="99">
        <v>1467</v>
      </c>
      <c r="BV38" s="99">
        <v>1398</v>
      </c>
      <c r="BW38" s="99">
        <v>1363</v>
      </c>
    </row>
    <row r="39" spans="2:75" x14ac:dyDescent="0.2">
      <c r="B39" s="102" t="s">
        <v>185</v>
      </c>
      <c r="C39" s="99">
        <v>184690</v>
      </c>
      <c r="D39" s="99">
        <v>185776</v>
      </c>
      <c r="E39" s="99">
        <v>186060</v>
      </c>
      <c r="F39" s="99">
        <v>184690</v>
      </c>
      <c r="G39" s="99">
        <v>184342</v>
      </c>
      <c r="H39" s="99">
        <v>185420</v>
      </c>
      <c r="I39" s="99">
        <v>185628</v>
      </c>
      <c r="J39" s="99">
        <v>189892</v>
      </c>
      <c r="K39" s="99">
        <v>188604</v>
      </c>
      <c r="L39" s="99">
        <v>189959</v>
      </c>
      <c r="M39" s="99">
        <v>198918</v>
      </c>
      <c r="N39" s="99">
        <v>203483</v>
      </c>
      <c r="O39" s="99">
        <v>202568</v>
      </c>
      <c r="P39" s="99">
        <v>202059</v>
      </c>
      <c r="Q39" s="99">
        <v>205314</v>
      </c>
      <c r="R39" s="99">
        <v>209168</v>
      </c>
      <c r="S39" s="99">
        <v>216581</v>
      </c>
      <c r="T39" s="99">
        <v>220948</v>
      </c>
      <c r="U39" s="99">
        <v>222992</v>
      </c>
      <c r="V39" s="99">
        <v>241786</v>
      </c>
      <c r="W39" s="99">
        <v>238691</v>
      </c>
      <c r="X39" s="99">
        <v>236664</v>
      </c>
      <c r="Y39" s="99">
        <v>248520</v>
      </c>
      <c r="Z39" s="99">
        <v>244447</v>
      </c>
      <c r="AA39" s="99">
        <v>241223</v>
      </c>
      <c r="AB39" s="99">
        <v>236705</v>
      </c>
      <c r="AC39" s="99">
        <v>232199</v>
      </c>
      <c r="AD39" s="99">
        <v>228669</v>
      </c>
      <c r="AE39" s="99">
        <v>226456</v>
      </c>
      <c r="AF39" s="99">
        <v>224493</v>
      </c>
      <c r="AG39" s="99">
        <v>223589</v>
      </c>
      <c r="AH39" s="99">
        <v>220809</v>
      </c>
      <c r="AI39" s="99">
        <v>218395</v>
      </c>
      <c r="AJ39" s="99">
        <v>215733</v>
      </c>
      <c r="AK39" s="99">
        <v>211442</v>
      </c>
      <c r="AL39" s="99">
        <v>207288</v>
      </c>
      <c r="AM39" s="99">
        <v>200971</v>
      </c>
      <c r="AN39" s="99">
        <v>183721</v>
      </c>
      <c r="AO39" s="99">
        <v>180008</v>
      </c>
      <c r="AP39" s="99">
        <v>178240</v>
      </c>
      <c r="AQ39" s="99">
        <v>175025</v>
      </c>
      <c r="AR39" s="99">
        <v>171511</v>
      </c>
      <c r="AS39" s="99">
        <v>169507</v>
      </c>
      <c r="AT39" s="99">
        <v>169605</v>
      </c>
      <c r="AU39" s="99">
        <v>175169</v>
      </c>
      <c r="AV39" s="99">
        <v>176169</v>
      </c>
      <c r="AW39" s="99">
        <v>190983</v>
      </c>
      <c r="AX39" s="99">
        <v>199186</v>
      </c>
      <c r="AY39" s="99">
        <v>197024</v>
      </c>
      <c r="AZ39" s="99">
        <v>200044</v>
      </c>
      <c r="BA39" s="99">
        <v>207253</v>
      </c>
      <c r="BB39" s="99">
        <v>208040</v>
      </c>
      <c r="BC39" s="99">
        <v>215224</v>
      </c>
      <c r="BD39" s="99">
        <v>234629</v>
      </c>
      <c r="BE39" s="99">
        <v>244716</v>
      </c>
      <c r="BF39" s="99">
        <v>257983</v>
      </c>
      <c r="BG39" s="99">
        <v>257111</v>
      </c>
      <c r="BH39" s="99">
        <v>258016</v>
      </c>
      <c r="BI39" s="99">
        <v>184690</v>
      </c>
      <c r="BJ39" s="99">
        <v>189892</v>
      </c>
      <c r="BK39" s="99">
        <v>203483</v>
      </c>
      <c r="BL39" s="99">
        <v>209168</v>
      </c>
      <c r="BM39" s="99">
        <v>241786</v>
      </c>
      <c r="BN39" s="99">
        <v>244447</v>
      </c>
      <c r="BO39" s="99">
        <v>228669</v>
      </c>
      <c r="BP39" s="99">
        <v>220809</v>
      </c>
      <c r="BQ39" s="99">
        <v>207288</v>
      </c>
      <c r="BR39" s="99">
        <v>178240</v>
      </c>
      <c r="BS39" s="99">
        <v>169605</v>
      </c>
      <c r="BT39" s="99">
        <v>199186</v>
      </c>
      <c r="BU39" s="99">
        <v>208040</v>
      </c>
      <c r="BV39" s="99">
        <v>257983</v>
      </c>
      <c r="BW39" s="99">
        <v>258016</v>
      </c>
    </row>
    <row r="40" spans="2:75" x14ac:dyDescent="0.2">
      <c r="B40" s="102" t="s">
        <v>184</v>
      </c>
      <c r="C40" s="99">
        <v>10466</v>
      </c>
      <c r="D40" s="99">
        <v>12132</v>
      </c>
      <c r="E40" s="99">
        <v>9914</v>
      </c>
      <c r="F40" s="99">
        <v>10466</v>
      </c>
      <c r="G40" s="99">
        <v>10325</v>
      </c>
      <c r="H40" s="99">
        <v>10019</v>
      </c>
      <c r="I40" s="99">
        <v>10165</v>
      </c>
      <c r="J40" s="99">
        <v>10235</v>
      </c>
      <c r="K40" s="99">
        <v>9897</v>
      </c>
      <c r="L40" s="99">
        <v>9716</v>
      </c>
      <c r="M40" s="99">
        <v>9527</v>
      </c>
      <c r="N40" s="99">
        <v>6763</v>
      </c>
      <c r="O40" s="99">
        <v>9901</v>
      </c>
      <c r="P40" s="99">
        <v>12678</v>
      </c>
      <c r="Q40" s="99">
        <v>14501</v>
      </c>
      <c r="R40" s="99">
        <v>15750</v>
      </c>
      <c r="S40" s="99">
        <v>20966</v>
      </c>
      <c r="T40" s="99">
        <v>23340</v>
      </c>
      <c r="U40" s="99">
        <v>28122</v>
      </c>
      <c r="V40" s="99">
        <v>29204</v>
      </c>
      <c r="W40" s="99">
        <v>33328</v>
      </c>
      <c r="X40" s="99">
        <v>36974</v>
      </c>
      <c r="Y40" s="99">
        <v>38987</v>
      </c>
      <c r="Z40" s="99">
        <v>45500</v>
      </c>
      <c r="AA40" s="99">
        <v>47267</v>
      </c>
      <c r="AB40" s="99">
        <v>48568</v>
      </c>
      <c r="AC40" s="99">
        <v>49100</v>
      </c>
      <c r="AD40" s="99">
        <v>48897</v>
      </c>
      <c r="AE40" s="99">
        <v>48681</v>
      </c>
      <c r="AF40" s="99">
        <v>48938</v>
      </c>
      <c r="AG40" s="99">
        <v>48503</v>
      </c>
      <c r="AH40" s="99">
        <v>47430</v>
      </c>
      <c r="AI40" s="99">
        <v>46798</v>
      </c>
      <c r="AJ40" s="99">
        <v>45829</v>
      </c>
      <c r="AK40" s="99">
        <v>45778</v>
      </c>
      <c r="AL40" s="99">
        <v>44802</v>
      </c>
      <c r="AM40" s="99">
        <v>44009</v>
      </c>
      <c r="AN40" s="99">
        <v>42728</v>
      </c>
      <c r="AO40" s="99">
        <v>42284</v>
      </c>
      <c r="AP40" s="99">
        <v>41613</v>
      </c>
      <c r="AQ40" s="99">
        <v>40320</v>
      </c>
      <c r="AR40" s="99">
        <v>39746</v>
      </c>
      <c r="AS40" s="99">
        <v>38876</v>
      </c>
      <c r="AT40" s="99">
        <v>38134</v>
      </c>
      <c r="AU40" s="99">
        <v>37445</v>
      </c>
      <c r="AV40" s="99">
        <v>36754</v>
      </c>
      <c r="AW40" s="99">
        <v>35753</v>
      </c>
      <c r="AX40" s="99">
        <v>34810</v>
      </c>
      <c r="AY40" s="99">
        <v>33782</v>
      </c>
      <c r="AZ40" s="99">
        <v>32797</v>
      </c>
      <c r="BA40" s="99">
        <v>32730</v>
      </c>
      <c r="BB40" s="99">
        <v>32465</v>
      </c>
      <c r="BC40" s="99">
        <v>122493</v>
      </c>
      <c r="BD40" s="99">
        <v>122199</v>
      </c>
      <c r="BE40" s="99">
        <v>121368</v>
      </c>
      <c r="BF40" s="99">
        <v>121397</v>
      </c>
      <c r="BG40" s="99">
        <v>120703</v>
      </c>
      <c r="BH40" s="99">
        <v>118250</v>
      </c>
      <c r="BI40" s="99">
        <v>10466</v>
      </c>
      <c r="BJ40" s="99">
        <v>10235</v>
      </c>
      <c r="BK40" s="99">
        <v>6763</v>
      </c>
      <c r="BL40" s="99">
        <v>15750</v>
      </c>
      <c r="BM40" s="99">
        <v>29204</v>
      </c>
      <c r="BN40" s="99">
        <v>45500</v>
      </c>
      <c r="BO40" s="99">
        <v>48897</v>
      </c>
      <c r="BP40" s="99">
        <v>47430</v>
      </c>
      <c r="BQ40" s="99">
        <v>44802</v>
      </c>
      <c r="BR40" s="99">
        <v>41613</v>
      </c>
      <c r="BS40" s="99">
        <v>38134</v>
      </c>
      <c r="BT40" s="99">
        <v>34810</v>
      </c>
      <c r="BU40" s="99">
        <v>32465</v>
      </c>
      <c r="BV40" s="99">
        <v>121397</v>
      </c>
      <c r="BW40" s="99">
        <v>118250</v>
      </c>
    </row>
    <row r="41" spans="2:75" x14ac:dyDescent="0.2">
      <c r="B41" s="102" t="s">
        <v>183</v>
      </c>
      <c r="C41" s="99">
        <v>0</v>
      </c>
      <c r="D41" s="99">
        <v>0</v>
      </c>
      <c r="E41" s="99">
        <v>0</v>
      </c>
      <c r="F41" s="99">
        <v>0</v>
      </c>
      <c r="G41" s="99">
        <v>0</v>
      </c>
      <c r="H41" s="99">
        <v>0</v>
      </c>
      <c r="I41" s="99">
        <v>0</v>
      </c>
      <c r="J41" s="99">
        <v>0</v>
      </c>
      <c r="K41" s="99">
        <v>0</v>
      </c>
      <c r="L41" s="99">
        <v>0</v>
      </c>
      <c r="M41" s="99">
        <v>0</v>
      </c>
      <c r="N41" s="99">
        <v>0</v>
      </c>
      <c r="O41" s="99">
        <v>0</v>
      </c>
      <c r="P41" s="99">
        <v>0</v>
      </c>
      <c r="Q41" s="99">
        <v>0</v>
      </c>
      <c r="R41" s="99">
        <v>0</v>
      </c>
      <c r="S41" s="99">
        <v>0</v>
      </c>
      <c r="T41" s="99">
        <v>0</v>
      </c>
      <c r="U41" s="99">
        <v>0</v>
      </c>
      <c r="V41" s="99">
        <v>0</v>
      </c>
      <c r="W41" s="99">
        <v>0</v>
      </c>
      <c r="X41" s="99">
        <v>0</v>
      </c>
      <c r="Y41" s="99">
        <v>0</v>
      </c>
      <c r="Z41" s="99">
        <v>0</v>
      </c>
      <c r="AA41" s="99">
        <v>0</v>
      </c>
      <c r="AB41" s="99">
        <v>0</v>
      </c>
      <c r="AC41" s="99">
        <v>0</v>
      </c>
      <c r="AD41" s="99">
        <v>0</v>
      </c>
      <c r="AE41" s="99">
        <v>0</v>
      </c>
      <c r="AF41" s="99">
        <v>0</v>
      </c>
      <c r="AG41" s="99">
        <v>0</v>
      </c>
      <c r="AH41" s="99">
        <v>0</v>
      </c>
      <c r="AI41" s="99">
        <v>0</v>
      </c>
      <c r="AJ41" s="99">
        <v>0</v>
      </c>
      <c r="AK41" s="99">
        <v>0</v>
      </c>
      <c r="AL41" s="99">
        <v>0</v>
      </c>
      <c r="AM41" s="99">
        <v>7411</v>
      </c>
      <c r="AN41" s="99">
        <v>5451</v>
      </c>
      <c r="AO41" s="99">
        <v>4023</v>
      </c>
      <c r="AP41" s="99">
        <v>3023</v>
      </c>
      <c r="AQ41" s="99">
        <v>8889</v>
      </c>
      <c r="AR41" s="99">
        <v>8211</v>
      </c>
      <c r="AS41" s="99">
        <v>7289</v>
      </c>
      <c r="AT41" s="99">
        <v>6313</v>
      </c>
      <c r="AU41" s="99">
        <v>5709</v>
      </c>
      <c r="AV41" s="99">
        <v>4961</v>
      </c>
      <c r="AW41" s="99">
        <v>5149</v>
      </c>
      <c r="AX41" s="99">
        <v>4141</v>
      </c>
      <c r="AY41" s="99">
        <v>3114</v>
      </c>
      <c r="AZ41" s="99">
        <v>2388</v>
      </c>
      <c r="BA41" s="99">
        <v>1193</v>
      </c>
      <c r="BB41" s="99">
        <v>3895</v>
      </c>
      <c r="BC41" s="99">
        <v>3689</v>
      </c>
      <c r="BD41" s="99">
        <v>3222</v>
      </c>
      <c r="BE41" s="99">
        <v>2344</v>
      </c>
      <c r="BF41" s="99">
        <v>1208</v>
      </c>
      <c r="BG41" s="99">
        <v>23598</v>
      </c>
      <c r="BH41" s="99">
        <v>23104</v>
      </c>
      <c r="BI41" s="99">
        <v>0</v>
      </c>
      <c r="BJ41" s="99">
        <v>0</v>
      </c>
      <c r="BK41" s="99">
        <v>0</v>
      </c>
      <c r="BL41" s="99">
        <v>0</v>
      </c>
      <c r="BM41" s="99">
        <v>0</v>
      </c>
      <c r="BN41" s="99">
        <v>0</v>
      </c>
      <c r="BO41" s="99">
        <v>0</v>
      </c>
      <c r="BP41" s="99">
        <v>0</v>
      </c>
      <c r="BQ41" s="99">
        <v>0</v>
      </c>
      <c r="BR41" s="99">
        <v>3023</v>
      </c>
      <c r="BS41" s="99">
        <v>6313</v>
      </c>
      <c r="BT41" s="99">
        <v>4141</v>
      </c>
      <c r="BU41" s="99">
        <v>3895</v>
      </c>
      <c r="BV41" s="99">
        <v>1208</v>
      </c>
      <c r="BW41" s="99">
        <v>23104</v>
      </c>
    </row>
    <row r="42" spans="2:75" x14ac:dyDescent="0.2">
      <c r="B42" s="37" t="s">
        <v>182</v>
      </c>
      <c r="C42" s="36">
        <v>552072</v>
      </c>
      <c r="D42" s="36">
        <v>535520</v>
      </c>
      <c r="E42" s="36">
        <v>563691</v>
      </c>
      <c r="F42" s="36">
        <v>552072</v>
      </c>
      <c r="G42" s="36">
        <v>538259</v>
      </c>
      <c r="H42" s="36">
        <v>544048</v>
      </c>
      <c r="I42" s="36">
        <v>605298</v>
      </c>
      <c r="J42" s="36">
        <v>651348</v>
      </c>
      <c r="K42" s="36">
        <v>616900</v>
      </c>
      <c r="L42" s="36">
        <v>606107</v>
      </c>
      <c r="M42" s="36">
        <v>586539</v>
      </c>
      <c r="N42" s="36">
        <v>587901</v>
      </c>
      <c r="O42" s="36">
        <v>593410</v>
      </c>
      <c r="P42" s="36">
        <v>599216</v>
      </c>
      <c r="Q42" s="36">
        <v>662711</v>
      </c>
      <c r="R42" s="36">
        <v>674361</v>
      </c>
      <c r="S42" s="36">
        <v>741278</v>
      </c>
      <c r="T42" s="36">
        <v>726796</v>
      </c>
      <c r="U42" s="36">
        <v>864556</v>
      </c>
      <c r="V42" s="36">
        <v>850775</v>
      </c>
      <c r="W42" s="36">
        <v>841840</v>
      </c>
      <c r="X42" s="36">
        <v>791925</v>
      </c>
      <c r="Y42" s="36">
        <v>820696</v>
      </c>
      <c r="Z42" s="36">
        <v>791235</v>
      </c>
      <c r="AA42" s="36">
        <v>753115</v>
      </c>
      <c r="AB42" s="36">
        <v>707607</v>
      </c>
      <c r="AC42" s="36">
        <v>761717</v>
      </c>
      <c r="AD42" s="36">
        <v>763805</v>
      </c>
      <c r="AE42" s="36">
        <v>724882</v>
      </c>
      <c r="AF42" s="36">
        <v>721261</v>
      </c>
      <c r="AG42" s="36">
        <v>754946</v>
      </c>
      <c r="AH42" s="36">
        <v>716246</v>
      </c>
      <c r="AI42" s="36">
        <v>657177</v>
      </c>
      <c r="AJ42" s="36">
        <v>682106</v>
      </c>
      <c r="AK42" s="36">
        <v>675409</v>
      </c>
      <c r="AL42" s="36">
        <v>704273</v>
      </c>
      <c r="AM42" s="36">
        <v>669931</v>
      </c>
      <c r="AN42" s="36">
        <v>666890</v>
      </c>
      <c r="AO42" s="36">
        <v>671015</v>
      </c>
      <c r="AP42" s="36">
        <v>676102</v>
      </c>
      <c r="AQ42" s="36">
        <v>662345</v>
      </c>
      <c r="AR42" s="36">
        <v>728346</v>
      </c>
      <c r="AS42" s="36">
        <v>851402</v>
      </c>
      <c r="AT42" s="36">
        <v>948778</v>
      </c>
      <c r="AU42" s="36">
        <v>951675</v>
      </c>
      <c r="AV42" s="36">
        <v>1142810</v>
      </c>
      <c r="AW42" s="36">
        <v>1333576</v>
      </c>
      <c r="AX42" s="36">
        <v>1018396</v>
      </c>
      <c r="AY42" s="36">
        <v>1040768</v>
      </c>
      <c r="AZ42" s="36">
        <v>1245668</v>
      </c>
      <c r="BA42" s="36">
        <v>1314360</v>
      </c>
      <c r="BB42" s="36">
        <v>1273778</v>
      </c>
      <c r="BC42" s="36">
        <v>1305457</v>
      </c>
      <c r="BD42" s="36">
        <v>1220133</v>
      </c>
      <c r="BE42" s="36">
        <v>1381917</v>
      </c>
      <c r="BF42" s="36">
        <v>1471280</v>
      </c>
      <c r="BG42" s="36">
        <f t="shared" ref="BG42" si="2">+BG10+BG27</f>
        <v>1405756</v>
      </c>
      <c r="BH42" s="36">
        <f t="shared" ref="BH42" si="3">+BH10+BH27</f>
        <v>1518049</v>
      </c>
      <c r="BI42" s="36">
        <v>552072</v>
      </c>
      <c r="BJ42" s="36">
        <v>651348</v>
      </c>
      <c r="BK42" s="36">
        <v>587901</v>
      </c>
      <c r="BL42" s="36">
        <v>674361</v>
      </c>
      <c r="BM42" s="36">
        <v>850775</v>
      </c>
      <c r="BN42" s="36">
        <v>791235</v>
      </c>
      <c r="BO42" s="36">
        <v>763805</v>
      </c>
      <c r="BP42" s="36">
        <v>716246</v>
      </c>
      <c r="BQ42" s="36">
        <v>704273</v>
      </c>
      <c r="BR42" s="36">
        <v>676102</v>
      </c>
      <c r="BS42" s="36">
        <v>948778</v>
      </c>
      <c r="BT42" s="36">
        <v>1018396</v>
      </c>
      <c r="BU42" s="36">
        <v>1273778</v>
      </c>
      <c r="BV42" s="36">
        <v>1471280</v>
      </c>
      <c r="BW42" s="36">
        <v>1518049</v>
      </c>
    </row>
    <row r="43" spans="2:75" ht="10.5" customHeight="1" x14ac:dyDescent="0.2"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101">
        <v>0</v>
      </c>
      <c r="BJ43" s="101">
        <v>0</v>
      </c>
      <c r="BK43" s="101">
        <v>0</v>
      </c>
      <c r="BL43" s="99"/>
      <c r="BM43" s="99"/>
      <c r="BN43" s="99"/>
      <c r="BO43" s="99"/>
      <c r="BP43" s="99"/>
      <c r="BQ43" s="99"/>
      <c r="BR43" s="99"/>
      <c r="BS43" s="99"/>
      <c r="BT43" s="101"/>
      <c r="BU43" s="101"/>
      <c r="BV43" s="101"/>
      <c r="BW43" s="101"/>
    </row>
    <row r="44" spans="2:75" x14ac:dyDescent="0.2">
      <c r="B44" s="100" t="s">
        <v>181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>
        <v>0</v>
      </c>
      <c r="BJ44" s="100">
        <v>0</v>
      </c>
      <c r="BK44" s="100">
        <v>0</v>
      </c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</row>
    <row r="45" spans="2:75" x14ac:dyDescent="0.2">
      <c r="BI45" s="96"/>
      <c r="BJ45" s="96"/>
      <c r="BK45" s="96"/>
      <c r="BT45" s="96"/>
      <c r="BU45" s="96"/>
      <c r="BV45" s="96"/>
      <c r="BW45" s="96"/>
    </row>
    <row r="46" spans="2:75" x14ac:dyDescent="0.2">
      <c r="B46" s="37" t="s">
        <v>180</v>
      </c>
      <c r="C46" s="36">
        <v>101232</v>
      </c>
      <c r="D46" s="36">
        <v>102878</v>
      </c>
      <c r="E46" s="36">
        <v>123422</v>
      </c>
      <c r="F46" s="36">
        <v>101232</v>
      </c>
      <c r="G46" s="36">
        <v>95039</v>
      </c>
      <c r="H46" s="36">
        <v>96686</v>
      </c>
      <c r="I46" s="36">
        <v>124626</v>
      </c>
      <c r="J46" s="36">
        <v>133262</v>
      </c>
      <c r="K46" s="36">
        <v>124768</v>
      </c>
      <c r="L46" s="36">
        <v>128801</v>
      </c>
      <c r="M46" s="36">
        <v>111179</v>
      </c>
      <c r="N46" s="36">
        <v>129376</v>
      </c>
      <c r="O46" s="36">
        <v>131548</v>
      </c>
      <c r="P46" s="36">
        <v>126199</v>
      </c>
      <c r="Q46" s="36">
        <v>168580</v>
      </c>
      <c r="R46" s="36">
        <v>181847</v>
      </c>
      <c r="S46" s="36">
        <v>231757</v>
      </c>
      <c r="T46" s="36">
        <v>207266</v>
      </c>
      <c r="U46" s="36">
        <v>285913</v>
      </c>
      <c r="V46" s="36">
        <v>238870</v>
      </c>
      <c r="W46" s="36">
        <v>254989</v>
      </c>
      <c r="X46" s="36">
        <v>235458</v>
      </c>
      <c r="Y46" s="36">
        <v>246493</v>
      </c>
      <c r="Z46" s="36">
        <v>223274</v>
      </c>
      <c r="AA46" s="36">
        <v>176036</v>
      </c>
      <c r="AB46" s="36">
        <v>148690</v>
      </c>
      <c r="AC46" s="36">
        <v>185367</v>
      </c>
      <c r="AD46" s="36">
        <v>208362</v>
      </c>
      <c r="AE46" s="36">
        <v>189169</v>
      </c>
      <c r="AF46" s="36">
        <v>202486</v>
      </c>
      <c r="AG46" s="36">
        <v>237965</v>
      </c>
      <c r="AH46" s="36">
        <v>226944</v>
      </c>
      <c r="AI46" s="36">
        <v>183244</v>
      </c>
      <c r="AJ46" s="36">
        <v>205272</v>
      </c>
      <c r="AK46" s="36">
        <v>199329</v>
      </c>
      <c r="AL46" s="36">
        <v>204321</v>
      </c>
      <c r="AM46" s="36">
        <v>177609</v>
      </c>
      <c r="AN46" s="36">
        <v>190936</v>
      </c>
      <c r="AO46" s="36">
        <v>180693</v>
      </c>
      <c r="AP46" s="36">
        <v>176953</v>
      </c>
      <c r="AQ46" s="36">
        <v>152844</v>
      </c>
      <c r="AR46" s="36">
        <v>202887</v>
      </c>
      <c r="AS46" s="36">
        <v>296717</v>
      </c>
      <c r="AT46" s="36">
        <v>396525</v>
      </c>
      <c r="AU46" s="36">
        <v>382666</v>
      </c>
      <c r="AV46" s="36">
        <v>461201</v>
      </c>
      <c r="AW46" s="36">
        <v>581070</v>
      </c>
      <c r="AX46" s="36">
        <v>493432</v>
      </c>
      <c r="AY46" s="36">
        <v>482436</v>
      </c>
      <c r="AZ46" s="36">
        <v>585805</v>
      </c>
      <c r="BA46" s="36">
        <v>589978</v>
      </c>
      <c r="BB46" s="36">
        <v>574303</v>
      </c>
      <c r="BC46" s="36">
        <v>498361</v>
      </c>
      <c r="BD46" s="36">
        <v>402762</v>
      </c>
      <c r="BE46" s="36">
        <v>552021</v>
      </c>
      <c r="BF46" s="36">
        <v>607901</v>
      </c>
      <c r="BG46" s="36">
        <f t="shared" ref="BG46" si="4">SUM(BG47:BG60)</f>
        <v>478131</v>
      </c>
      <c r="BH46" s="36">
        <f t="shared" ref="BH46" si="5">SUM(BH47:BH60)</f>
        <v>486536</v>
      </c>
      <c r="BI46" s="36">
        <v>101232</v>
      </c>
      <c r="BJ46" s="36">
        <v>133262</v>
      </c>
      <c r="BK46" s="36">
        <v>129376</v>
      </c>
      <c r="BL46" s="36">
        <v>181847</v>
      </c>
      <c r="BM46" s="36">
        <v>238870</v>
      </c>
      <c r="BN46" s="36">
        <v>223274</v>
      </c>
      <c r="BO46" s="36">
        <v>208362</v>
      </c>
      <c r="BP46" s="36">
        <v>226944</v>
      </c>
      <c r="BQ46" s="36">
        <v>204321</v>
      </c>
      <c r="BR46" s="36">
        <v>176953</v>
      </c>
      <c r="BS46" s="36">
        <v>396525</v>
      </c>
      <c r="BT46" s="36">
        <v>493432</v>
      </c>
      <c r="BU46" s="36">
        <v>574303</v>
      </c>
      <c r="BV46" s="36">
        <v>607901</v>
      </c>
      <c r="BW46" s="36">
        <v>486536</v>
      </c>
    </row>
    <row r="47" spans="2:75" x14ac:dyDescent="0.2">
      <c r="B47" s="98" t="s">
        <v>170</v>
      </c>
      <c r="C47" s="99">
        <v>20492</v>
      </c>
      <c r="D47" s="99">
        <v>21428</v>
      </c>
      <c r="E47" s="99">
        <v>26377</v>
      </c>
      <c r="F47" s="99">
        <v>20492</v>
      </c>
      <c r="G47" s="99">
        <v>21890</v>
      </c>
      <c r="H47" s="99">
        <v>18832</v>
      </c>
      <c r="I47" s="99">
        <v>33108</v>
      </c>
      <c r="J47" s="99">
        <v>30944</v>
      </c>
      <c r="K47" s="99">
        <v>18524</v>
      </c>
      <c r="L47" s="99">
        <v>18340</v>
      </c>
      <c r="M47" s="99">
        <v>31408</v>
      </c>
      <c r="N47" s="99">
        <v>28115</v>
      </c>
      <c r="O47" s="99">
        <v>30043</v>
      </c>
      <c r="P47" s="99">
        <v>28538</v>
      </c>
      <c r="Q47" s="99">
        <v>38890</v>
      </c>
      <c r="R47" s="99">
        <v>43843</v>
      </c>
      <c r="S47" s="99">
        <v>45888</v>
      </c>
      <c r="T47" s="99">
        <v>37479</v>
      </c>
      <c r="U47" s="99">
        <v>63619</v>
      </c>
      <c r="V47" s="99">
        <v>30000</v>
      </c>
      <c r="W47" s="99">
        <v>30621</v>
      </c>
      <c r="X47" s="99">
        <v>40924</v>
      </c>
      <c r="Y47" s="99">
        <v>58534</v>
      </c>
      <c r="Z47" s="99">
        <v>50476</v>
      </c>
      <c r="AA47" s="99">
        <v>36782</v>
      </c>
      <c r="AB47" s="99">
        <v>28349</v>
      </c>
      <c r="AC47" s="99">
        <v>45279</v>
      </c>
      <c r="AD47" s="99">
        <v>46573</v>
      </c>
      <c r="AE47" s="99">
        <v>55113</v>
      </c>
      <c r="AF47" s="99">
        <v>48763</v>
      </c>
      <c r="AG47" s="99">
        <v>65415</v>
      </c>
      <c r="AH47" s="99">
        <v>52385</v>
      </c>
      <c r="AI47" s="99">
        <v>37969</v>
      </c>
      <c r="AJ47" s="99">
        <v>52424</v>
      </c>
      <c r="AK47" s="99">
        <v>53025</v>
      </c>
      <c r="AL47" s="99">
        <v>45736</v>
      </c>
      <c r="AM47" s="99">
        <v>46523</v>
      </c>
      <c r="AN47" s="99">
        <v>46715</v>
      </c>
      <c r="AO47" s="99">
        <v>42392</v>
      </c>
      <c r="AP47" s="99">
        <v>53652</v>
      </c>
      <c r="AQ47" s="99">
        <v>31196</v>
      </c>
      <c r="AR47" s="99">
        <v>34959</v>
      </c>
      <c r="AS47" s="99">
        <v>69914</v>
      </c>
      <c r="AT47" s="99">
        <v>75197</v>
      </c>
      <c r="AU47" s="99">
        <v>92106</v>
      </c>
      <c r="AV47" s="99">
        <v>95728</v>
      </c>
      <c r="AW47" s="99">
        <v>122825</v>
      </c>
      <c r="AX47" s="99">
        <v>66990</v>
      </c>
      <c r="AY47" s="99">
        <v>114768</v>
      </c>
      <c r="AZ47" s="99">
        <v>103514</v>
      </c>
      <c r="BA47" s="99">
        <v>104335</v>
      </c>
      <c r="BB47" s="99">
        <v>70557</v>
      </c>
      <c r="BC47" s="99">
        <v>69248</v>
      </c>
      <c r="BD47" s="99">
        <v>76555</v>
      </c>
      <c r="BE47" s="99">
        <v>138384</v>
      </c>
      <c r="BF47" s="99">
        <v>120878</v>
      </c>
      <c r="BG47" s="99">
        <v>103087</v>
      </c>
      <c r="BH47" s="99">
        <v>95195</v>
      </c>
      <c r="BI47" s="99">
        <v>20492</v>
      </c>
      <c r="BJ47" s="99">
        <v>30944</v>
      </c>
      <c r="BK47" s="99">
        <v>28115</v>
      </c>
      <c r="BL47" s="99">
        <v>43843</v>
      </c>
      <c r="BM47" s="99">
        <v>30000</v>
      </c>
      <c r="BN47" s="99">
        <v>50476</v>
      </c>
      <c r="BO47" s="99">
        <v>46573</v>
      </c>
      <c r="BP47" s="99">
        <v>52385</v>
      </c>
      <c r="BQ47" s="99">
        <v>45736</v>
      </c>
      <c r="BR47" s="99">
        <v>53652</v>
      </c>
      <c r="BS47" s="99">
        <v>75197</v>
      </c>
      <c r="BT47" s="99">
        <v>66990</v>
      </c>
      <c r="BU47" s="99">
        <v>70557</v>
      </c>
      <c r="BV47" s="99">
        <v>120878</v>
      </c>
      <c r="BW47" s="99">
        <v>95195</v>
      </c>
    </row>
    <row r="48" spans="2:75" x14ac:dyDescent="0.2">
      <c r="B48" s="98" t="s">
        <v>171</v>
      </c>
      <c r="C48" s="99">
        <v>22147</v>
      </c>
      <c r="D48" s="99">
        <v>11650</v>
      </c>
      <c r="E48" s="99">
        <v>21939</v>
      </c>
      <c r="F48" s="99">
        <v>22147</v>
      </c>
      <c r="G48" s="99">
        <v>20458</v>
      </c>
      <c r="H48" s="99">
        <v>18424</v>
      </c>
      <c r="I48" s="99">
        <v>18897</v>
      </c>
      <c r="J48" s="99">
        <v>31564</v>
      </c>
      <c r="K48" s="99">
        <v>42078</v>
      </c>
      <c r="L48" s="99">
        <v>54390</v>
      </c>
      <c r="M48" s="99">
        <v>11669</v>
      </c>
      <c r="N48" s="99">
        <v>12880</v>
      </c>
      <c r="O48" s="99">
        <v>11915</v>
      </c>
      <c r="P48" s="99">
        <v>10676</v>
      </c>
      <c r="Q48" s="99">
        <v>11438</v>
      </c>
      <c r="R48" s="99">
        <v>13842</v>
      </c>
      <c r="S48" s="99">
        <v>22056</v>
      </c>
      <c r="T48" s="99">
        <v>25006</v>
      </c>
      <c r="U48" s="99">
        <v>28009</v>
      </c>
      <c r="V48" s="99">
        <v>37769</v>
      </c>
      <c r="W48" s="99">
        <v>39677</v>
      </c>
      <c r="X48" s="99">
        <v>45075</v>
      </c>
      <c r="Y48" s="99">
        <v>52589</v>
      </c>
      <c r="Z48" s="99">
        <v>48674</v>
      </c>
      <c r="AA48" s="99">
        <v>45927</v>
      </c>
      <c r="AB48" s="99">
        <v>33446</v>
      </c>
      <c r="AC48" s="99">
        <v>41724</v>
      </c>
      <c r="AD48" s="99">
        <v>50045</v>
      </c>
      <c r="AE48" s="99">
        <v>52514</v>
      </c>
      <c r="AF48" s="99">
        <v>55205</v>
      </c>
      <c r="AG48" s="99">
        <v>58140</v>
      </c>
      <c r="AH48" s="99">
        <v>49487</v>
      </c>
      <c r="AI48" s="99">
        <v>39278</v>
      </c>
      <c r="AJ48" s="99">
        <v>41496</v>
      </c>
      <c r="AK48" s="99">
        <v>31048</v>
      </c>
      <c r="AL48" s="99">
        <v>31290</v>
      </c>
      <c r="AM48" s="99">
        <v>41679</v>
      </c>
      <c r="AN48" s="99">
        <v>41445</v>
      </c>
      <c r="AO48" s="99">
        <v>25091</v>
      </c>
      <c r="AP48" s="99">
        <v>24352</v>
      </c>
      <c r="AQ48" s="99">
        <v>38267</v>
      </c>
      <c r="AR48" s="99">
        <v>39663</v>
      </c>
      <c r="AS48" s="99">
        <v>40752</v>
      </c>
      <c r="AT48" s="99">
        <v>5993</v>
      </c>
      <c r="AU48" s="99">
        <v>5990</v>
      </c>
      <c r="AV48" s="99">
        <v>5987</v>
      </c>
      <c r="AW48" s="99">
        <v>16860</v>
      </c>
      <c r="AX48" s="99">
        <v>17125</v>
      </c>
      <c r="AY48" s="99">
        <v>17221</v>
      </c>
      <c r="AZ48" s="99">
        <v>79703</v>
      </c>
      <c r="BA48" s="99">
        <v>76211</v>
      </c>
      <c r="BB48" s="99">
        <v>78748</v>
      </c>
      <c r="BC48" s="99">
        <v>83310</v>
      </c>
      <c r="BD48" s="99">
        <v>74439</v>
      </c>
      <c r="BE48" s="99">
        <v>129044</v>
      </c>
      <c r="BF48" s="99">
        <v>129486</v>
      </c>
      <c r="BG48" s="99">
        <v>90295</v>
      </c>
      <c r="BH48" s="99">
        <v>84018</v>
      </c>
      <c r="BI48" s="99">
        <v>22147</v>
      </c>
      <c r="BJ48" s="99">
        <v>31564</v>
      </c>
      <c r="BK48" s="99">
        <v>12880</v>
      </c>
      <c r="BL48" s="99">
        <v>13842</v>
      </c>
      <c r="BM48" s="99">
        <v>37769</v>
      </c>
      <c r="BN48" s="99">
        <v>48674</v>
      </c>
      <c r="BO48" s="99">
        <v>50045</v>
      </c>
      <c r="BP48" s="99">
        <v>49487</v>
      </c>
      <c r="BQ48" s="99">
        <v>31290</v>
      </c>
      <c r="BR48" s="99">
        <v>24352</v>
      </c>
      <c r="BS48" s="99">
        <v>5993</v>
      </c>
      <c r="BT48" s="99">
        <v>17125</v>
      </c>
      <c r="BU48" s="99">
        <v>78748</v>
      </c>
      <c r="BV48" s="99">
        <v>129486</v>
      </c>
      <c r="BW48" s="99">
        <v>84018</v>
      </c>
    </row>
    <row r="49" spans="2:75" x14ac:dyDescent="0.2">
      <c r="B49" s="98" t="s">
        <v>169</v>
      </c>
      <c r="C49" s="99">
        <v>11472</v>
      </c>
      <c r="D49" s="99">
        <v>10125</v>
      </c>
      <c r="E49" s="99">
        <v>10306</v>
      </c>
      <c r="F49" s="99">
        <v>11472</v>
      </c>
      <c r="G49" s="99">
        <v>11460</v>
      </c>
      <c r="H49" s="99">
        <v>11420</v>
      </c>
      <c r="I49" s="99">
        <v>11442</v>
      </c>
      <c r="J49" s="99">
        <v>11441</v>
      </c>
      <c r="K49" s="99">
        <v>22920</v>
      </c>
      <c r="L49" s="99">
        <v>10047</v>
      </c>
      <c r="M49" s="99">
        <v>9956</v>
      </c>
      <c r="N49" s="99">
        <v>19762</v>
      </c>
      <c r="O49" s="99">
        <v>19809</v>
      </c>
      <c r="P49" s="99">
        <v>8586</v>
      </c>
      <c r="Q49" s="99">
        <v>8636</v>
      </c>
      <c r="R49" s="99">
        <v>17426</v>
      </c>
      <c r="S49" s="99">
        <v>16046</v>
      </c>
      <c r="T49" s="99">
        <v>7440</v>
      </c>
      <c r="U49" s="99">
        <v>6887</v>
      </c>
      <c r="V49" s="99">
        <v>0</v>
      </c>
      <c r="W49" s="99">
        <v>0</v>
      </c>
      <c r="X49" s="99">
        <v>0</v>
      </c>
      <c r="Y49" s="99">
        <v>0</v>
      </c>
      <c r="Z49" s="99">
        <v>0</v>
      </c>
      <c r="AA49" s="99">
        <v>0</v>
      </c>
      <c r="AB49" s="99">
        <v>0</v>
      </c>
      <c r="AC49" s="99">
        <v>0</v>
      </c>
      <c r="AD49" s="99">
        <v>0</v>
      </c>
      <c r="AE49" s="99">
        <v>0</v>
      </c>
      <c r="AF49" s="99">
        <v>0</v>
      </c>
      <c r="AG49" s="99">
        <v>0</v>
      </c>
      <c r="AH49" s="99">
        <v>0</v>
      </c>
      <c r="AI49" s="99">
        <v>0</v>
      </c>
      <c r="AJ49" s="99">
        <v>0</v>
      </c>
      <c r="AK49" s="99">
        <v>0</v>
      </c>
      <c r="AL49" s="99">
        <v>0</v>
      </c>
      <c r="AM49" s="99">
        <v>0</v>
      </c>
      <c r="AN49" s="99">
        <v>0</v>
      </c>
      <c r="AO49" s="99">
        <v>0</v>
      </c>
      <c r="AP49" s="99">
        <v>0</v>
      </c>
      <c r="AQ49" s="99">
        <v>0</v>
      </c>
      <c r="AR49" s="99">
        <v>0</v>
      </c>
      <c r="AS49" s="99">
        <v>0</v>
      </c>
      <c r="AT49" s="99">
        <v>0</v>
      </c>
      <c r="AU49" s="99">
        <v>0</v>
      </c>
      <c r="AV49" s="99">
        <v>0</v>
      </c>
      <c r="AW49" s="99">
        <v>0</v>
      </c>
      <c r="AX49" s="99">
        <v>0</v>
      </c>
      <c r="AY49" s="99">
        <v>0</v>
      </c>
      <c r="AZ49" s="99"/>
      <c r="BA49" s="99">
        <v>0</v>
      </c>
      <c r="BB49" s="99">
        <v>0</v>
      </c>
      <c r="BC49" s="99">
        <v>0</v>
      </c>
      <c r="BD49" s="99">
        <v>0</v>
      </c>
      <c r="BE49" s="99">
        <v>0</v>
      </c>
      <c r="BF49" s="99">
        <v>0</v>
      </c>
      <c r="BG49" s="99">
        <v>0</v>
      </c>
      <c r="BH49" s="99"/>
      <c r="BI49" s="99">
        <v>11472</v>
      </c>
      <c r="BJ49" s="99">
        <v>11441</v>
      </c>
      <c r="BK49" s="99">
        <v>19762</v>
      </c>
      <c r="BL49" s="99">
        <v>17426</v>
      </c>
      <c r="BM49" s="99">
        <v>0</v>
      </c>
      <c r="BN49" s="99">
        <v>0</v>
      </c>
      <c r="BO49" s="99">
        <v>0</v>
      </c>
      <c r="BP49" s="99">
        <v>0</v>
      </c>
      <c r="BQ49" s="99">
        <v>0</v>
      </c>
      <c r="BR49" s="99">
        <v>0</v>
      </c>
      <c r="BS49" s="99">
        <v>0</v>
      </c>
      <c r="BT49" s="99">
        <v>0</v>
      </c>
      <c r="BU49" s="99">
        <v>0</v>
      </c>
      <c r="BV49" s="99">
        <v>0</v>
      </c>
      <c r="BW49" s="99">
        <v>0</v>
      </c>
    </row>
    <row r="50" spans="2:75" x14ac:dyDescent="0.2">
      <c r="B50" s="98" t="s">
        <v>179</v>
      </c>
      <c r="C50" s="99">
        <v>0</v>
      </c>
      <c r="D50" s="99">
        <v>29</v>
      </c>
      <c r="E50" s="99">
        <v>0</v>
      </c>
      <c r="F50" s="99">
        <v>0</v>
      </c>
      <c r="G50" s="99">
        <v>0</v>
      </c>
      <c r="H50" s="99">
        <v>100</v>
      </c>
      <c r="I50" s="99">
        <v>1132</v>
      </c>
      <c r="J50" s="99">
        <v>391</v>
      </c>
      <c r="K50" s="99">
        <v>12</v>
      </c>
      <c r="L50" s="99">
        <v>490</v>
      </c>
      <c r="M50" s="99">
        <v>128</v>
      </c>
      <c r="N50" s="99">
        <v>8</v>
      </c>
      <c r="O50" s="99">
        <v>0</v>
      </c>
      <c r="P50" s="99">
        <v>150</v>
      </c>
      <c r="Q50" s="99">
        <v>0</v>
      </c>
      <c r="R50" s="99">
        <v>326</v>
      </c>
      <c r="S50" s="99">
        <v>1637</v>
      </c>
      <c r="T50" s="99">
        <v>0</v>
      </c>
      <c r="U50" s="99">
        <v>566</v>
      </c>
      <c r="V50" s="99">
        <v>0</v>
      </c>
      <c r="W50" s="99">
        <v>0</v>
      </c>
      <c r="X50" s="99">
        <v>0</v>
      </c>
      <c r="Y50" s="99">
        <v>181</v>
      </c>
      <c r="Z50" s="99">
        <v>465</v>
      </c>
      <c r="AA50" s="99">
        <v>146</v>
      </c>
      <c r="AB50" s="99">
        <v>158</v>
      </c>
      <c r="AC50" s="99">
        <v>102</v>
      </c>
      <c r="AD50" s="99">
        <v>0</v>
      </c>
      <c r="AE50" s="99">
        <v>0</v>
      </c>
      <c r="AF50" s="99">
        <v>0</v>
      </c>
      <c r="AG50" s="99">
        <v>62</v>
      </c>
      <c r="AH50" s="99">
        <v>0</v>
      </c>
      <c r="AI50" s="99">
        <v>203</v>
      </c>
      <c r="AJ50" s="99">
        <v>0</v>
      </c>
      <c r="AK50" s="99">
        <v>0</v>
      </c>
      <c r="AL50" s="99">
        <v>0</v>
      </c>
      <c r="AM50" s="99">
        <v>0</v>
      </c>
      <c r="AN50" s="99">
        <v>0</v>
      </c>
      <c r="AO50" s="99">
        <v>0</v>
      </c>
      <c r="AP50" s="99">
        <v>0</v>
      </c>
      <c r="AQ50" s="99">
        <v>0</v>
      </c>
      <c r="AR50" s="99">
        <v>0</v>
      </c>
      <c r="AS50" s="99">
        <v>0</v>
      </c>
      <c r="AT50" s="99">
        <v>0</v>
      </c>
      <c r="AU50" s="99">
        <v>0</v>
      </c>
      <c r="AV50" s="99">
        <v>0</v>
      </c>
      <c r="AW50" s="99">
        <v>0</v>
      </c>
      <c r="AX50" s="99">
        <v>0</v>
      </c>
      <c r="AY50" s="99">
        <v>0</v>
      </c>
      <c r="AZ50" s="99"/>
      <c r="BA50" s="99">
        <v>0</v>
      </c>
      <c r="BB50" s="99">
        <v>0</v>
      </c>
      <c r="BC50" s="99">
        <v>0</v>
      </c>
      <c r="BD50" s="99">
        <v>0</v>
      </c>
      <c r="BE50" s="99">
        <v>0</v>
      </c>
      <c r="BF50" s="99">
        <v>0</v>
      </c>
      <c r="BG50" s="99">
        <v>0</v>
      </c>
      <c r="BH50" s="99"/>
      <c r="BI50" s="99">
        <v>0</v>
      </c>
      <c r="BJ50" s="99">
        <v>391</v>
      </c>
      <c r="BK50" s="99">
        <v>8</v>
      </c>
      <c r="BL50" s="99">
        <v>326</v>
      </c>
      <c r="BM50" s="99">
        <v>0</v>
      </c>
      <c r="BN50" s="99">
        <v>465</v>
      </c>
      <c r="BO50" s="99">
        <v>0</v>
      </c>
      <c r="BP50" s="99">
        <v>0</v>
      </c>
      <c r="BQ50" s="99">
        <v>0</v>
      </c>
      <c r="BR50" s="99">
        <v>0</v>
      </c>
      <c r="BS50" s="99">
        <v>0</v>
      </c>
      <c r="BT50" s="99">
        <v>0</v>
      </c>
      <c r="BU50" s="99">
        <v>0</v>
      </c>
      <c r="BV50" s="99">
        <v>0</v>
      </c>
      <c r="BW50" s="99">
        <v>0</v>
      </c>
    </row>
    <row r="51" spans="2:75" x14ac:dyDescent="0.2">
      <c r="B51" s="98" t="s">
        <v>178</v>
      </c>
      <c r="C51" s="99">
        <v>12628</v>
      </c>
      <c r="D51" s="99">
        <v>8997</v>
      </c>
      <c r="E51" s="99">
        <v>10213</v>
      </c>
      <c r="F51" s="99">
        <v>12628</v>
      </c>
      <c r="G51" s="99">
        <v>8867</v>
      </c>
      <c r="H51" s="99">
        <v>10226</v>
      </c>
      <c r="I51" s="99">
        <v>12751</v>
      </c>
      <c r="J51" s="99">
        <v>16142</v>
      </c>
      <c r="K51" s="99">
        <v>13335</v>
      </c>
      <c r="L51" s="99">
        <v>12070</v>
      </c>
      <c r="M51" s="99">
        <v>12248</v>
      </c>
      <c r="N51" s="99">
        <v>15781</v>
      </c>
      <c r="O51" s="99">
        <v>14200</v>
      </c>
      <c r="P51" s="99">
        <v>14374</v>
      </c>
      <c r="Q51" s="99">
        <v>16941</v>
      </c>
      <c r="R51" s="99">
        <v>20471</v>
      </c>
      <c r="S51" s="99">
        <v>20823</v>
      </c>
      <c r="T51" s="99">
        <v>19476</v>
      </c>
      <c r="U51" s="99">
        <v>22275</v>
      </c>
      <c r="V51" s="99">
        <v>25983</v>
      </c>
      <c r="W51" s="99">
        <v>23295</v>
      </c>
      <c r="X51" s="99">
        <v>20892</v>
      </c>
      <c r="Y51" s="99">
        <v>20933</v>
      </c>
      <c r="Z51" s="99">
        <v>14581</v>
      </c>
      <c r="AA51" s="99">
        <v>11565</v>
      </c>
      <c r="AB51" s="99">
        <v>14837</v>
      </c>
      <c r="AC51" s="99">
        <v>14591</v>
      </c>
      <c r="AD51" s="99">
        <v>15120</v>
      </c>
      <c r="AE51" s="99">
        <v>14609</v>
      </c>
      <c r="AF51" s="99">
        <v>17805</v>
      </c>
      <c r="AG51" s="99">
        <v>20792</v>
      </c>
      <c r="AH51" s="99">
        <v>11686</v>
      </c>
      <c r="AI51" s="99">
        <v>10854</v>
      </c>
      <c r="AJ51" s="99">
        <v>12373</v>
      </c>
      <c r="AK51" s="99">
        <v>14561</v>
      </c>
      <c r="AL51" s="99">
        <v>11800</v>
      </c>
      <c r="AM51" s="99">
        <v>9902</v>
      </c>
      <c r="AN51" s="99">
        <v>13802</v>
      </c>
      <c r="AO51" s="99">
        <v>19176</v>
      </c>
      <c r="AP51" s="99">
        <v>19078</v>
      </c>
      <c r="AQ51" s="99">
        <v>14936</v>
      </c>
      <c r="AR51" s="99">
        <v>20748</v>
      </c>
      <c r="AS51" s="99">
        <v>25550</v>
      </c>
      <c r="AT51" s="99">
        <v>23826</v>
      </c>
      <c r="AU51" s="99">
        <v>17787</v>
      </c>
      <c r="AV51" s="99">
        <v>20981</v>
      </c>
      <c r="AW51" s="99">
        <v>28392</v>
      </c>
      <c r="AX51" s="99">
        <v>27186</v>
      </c>
      <c r="AY51" s="99">
        <v>26144</v>
      </c>
      <c r="AZ51" s="99">
        <v>35532</v>
      </c>
      <c r="BA51" s="99">
        <v>47909</v>
      </c>
      <c r="BB51" s="99">
        <v>43707</v>
      </c>
      <c r="BC51" s="99">
        <v>27456</v>
      </c>
      <c r="BD51" s="99">
        <v>35668</v>
      </c>
      <c r="BE51" s="99">
        <v>45934</v>
      </c>
      <c r="BF51" s="99">
        <v>44844</v>
      </c>
      <c r="BG51" s="99">
        <v>32031</v>
      </c>
      <c r="BH51" s="99">
        <v>40581</v>
      </c>
      <c r="BI51" s="99">
        <v>12628</v>
      </c>
      <c r="BJ51" s="99">
        <v>16142</v>
      </c>
      <c r="BK51" s="99">
        <v>15781</v>
      </c>
      <c r="BL51" s="99">
        <v>20471</v>
      </c>
      <c r="BM51" s="99">
        <v>25983</v>
      </c>
      <c r="BN51" s="99">
        <v>14581</v>
      </c>
      <c r="BO51" s="99">
        <v>15120</v>
      </c>
      <c r="BP51" s="99">
        <v>11686</v>
      </c>
      <c r="BQ51" s="99">
        <v>11800</v>
      </c>
      <c r="BR51" s="99">
        <v>19078</v>
      </c>
      <c r="BS51" s="99">
        <v>23826</v>
      </c>
      <c r="BT51" s="99">
        <v>27186</v>
      </c>
      <c r="BU51" s="99">
        <v>43707</v>
      </c>
      <c r="BV51" s="99">
        <v>44844</v>
      </c>
      <c r="BW51" s="99">
        <v>40581</v>
      </c>
    </row>
    <row r="52" spans="2:75" x14ac:dyDescent="0.2">
      <c r="B52" s="98" t="s">
        <v>122</v>
      </c>
      <c r="C52" s="99">
        <v>0</v>
      </c>
      <c r="D52" s="99">
        <v>0</v>
      </c>
      <c r="E52" s="99">
        <v>0</v>
      </c>
      <c r="F52" s="99">
        <v>0</v>
      </c>
      <c r="G52" s="99">
        <v>0</v>
      </c>
      <c r="H52" s="99">
        <v>32288</v>
      </c>
      <c r="I52" s="99">
        <v>40068</v>
      </c>
      <c r="J52" s="99">
        <v>30955</v>
      </c>
      <c r="K52" s="99">
        <v>21614</v>
      </c>
      <c r="L52" s="99">
        <v>26568</v>
      </c>
      <c r="M52" s="99">
        <v>37032</v>
      </c>
      <c r="N52" s="99">
        <v>35421</v>
      </c>
      <c r="O52" s="99">
        <v>41052</v>
      </c>
      <c r="P52" s="99">
        <v>46833</v>
      </c>
      <c r="Q52" s="99">
        <v>73839</v>
      </c>
      <c r="R52" s="99">
        <v>67127</v>
      </c>
      <c r="S52" s="99">
        <v>105607</v>
      </c>
      <c r="T52" s="99">
        <v>94209</v>
      </c>
      <c r="U52" s="99">
        <v>141731</v>
      </c>
      <c r="V52" s="99">
        <v>113269</v>
      </c>
      <c r="W52" s="99">
        <v>134242</v>
      </c>
      <c r="X52" s="99">
        <v>115873</v>
      </c>
      <c r="Y52" s="99">
        <v>96438</v>
      </c>
      <c r="Z52" s="99">
        <v>81796</v>
      </c>
      <c r="AA52" s="99">
        <v>63433</v>
      </c>
      <c r="AB52" s="99">
        <v>58506</v>
      </c>
      <c r="AC52" s="99">
        <v>69219</v>
      </c>
      <c r="AD52" s="99">
        <v>60466</v>
      </c>
      <c r="AE52" s="99">
        <v>40481</v>
      </c>
      <c r="AF52" s="99">
        <v>56043</v>
      </c>
      <c r="AG52" s="99">
        <v>72352</v>
      </c>
      <c r="AH52" s="99">
        <v>79597</v>
      </c>
      <c r="AI52" s="99">
        <v>72446</v>
      </c>
      <c r="AJ52" s="99">
        <v>77441</v>
      </c>
      <c r="AK52" s="99">
        <v>76332</v>
      </c>
      <c r="AL52" s="99">
        <v>83736</v>
      </c>
      <c r="AM52" s="99">
        <v>51696</v>
      </c>
      <c r="AN52" s="99">
        <v>66792</v>
      </c>
      <c r="AO52" s="99">
        <v>73742</v>
      </c>
      <c r="AP52" s="99">
        <v>49997</v>
      </c>
      <c r="AQ52" s="99">
        <v>42089</v>
      </c>
      <c r="AR52" s="99">
        <v>74396</v>
      </c>
      <c r="AS52" s="99">
        <v>137827</v>
      </c>
      <c r="AT52" s="99">
        <v>254527</v>
      </c>
      <c r="AU52" s="99">
        <v>232191</v>
      </c>
      <c r="AV52" s="99">
        <v>289549</v>
      </c>
      <c r="AW52" s="99">
        <v>368525</v>
      </c>
      <c r="AX52" s="99">
        <v>310513</v>
      </c>
      <c r="AY52" s="99">
        <v>192113</v>
      </c>
      <c r="AZ52" s="99">
        <v>310005</v>
      </c>
      <c r="BA52" s="99">
        <v>290208</v>
      </c>
      <c r="BB52" s="99">
        <v>220219</v>
      </c>
      <c r="BC52" s="99">
        <v>167607</v>
      </c>
      <c r="BD52" s="99">
        <v>152446</v>
      </c>
      <c r="BE52" s="99">
        <v>164908</v>
      </c>
      <c r="BF52" s="99">
        <v>197992</v>
      </c>
      <c r="BG52" s="99">
        <v>140243</v>
      </c>
      <c r="BH52" s="99">
        <v>153756</v>
      </c>
      <c r="BI52" s="99">
        <v>0</v>
      </c>
      <c r="BJ52" s="99">
        <v>30955</v>
      </c>
      <c r="BK52" s="99">
        <v>35421</v>
      </c>
      <c r="BL52" s="99">
        <v>67127</v>
      </c>
      <c r="BM52" s="99">
        <v>113269</v>
      </c>
      <c r="BN52" s="99">
        <v>81796</v>
      </c>
      <c r="BO52" s="99">
        <v>60466</v>
      </c>
      <c r="BP52" s="99">
        <v>79597</v>
      </c>
      <c r="BQ52" s="99">
        <v>83736</v>
      </c>
      <c r="BR52" s="99">
        <v>49997</v>
      </c>
      <c r="BS52" s="99">
        <v>254527</v>
      </c>
      <c r="BT52" s="99">
        <v>310513</v>
      </c>
      <c r="BU52" s="99">
        <v>220219</v>
      </c>
      <c r="BV52" s="99">
        <v>197992</v>
      </c>
      <c r="BW52" s="99">
        <v>153756</v>
      </c>
    </row>
    <row r="53" spans="2:75" x14ac:dyDescent="0.2">
      <c r="B53" s="98" t="s">
        <v>123</v>
      </c>
      <c r="C53" s="99">
        <v>2208</v>
      </c>
      <c r="D53" s="99">
        <v>2325</v>
      </c>
      <c r="E53" s="99">
        <v>2738</v>
      </c>
      <c r="F53" s="99">
        <v>2208</v>
      </c>
      <c r="G53" s="99">
        <v>747</v>
      </c>
      <c r="H53" s="99">
        <v>1314</v>
      </c>
      <c r="I53" s="99">
        <v>1236</v>
      </c>
      <c r="J53" s="99">
        <v>2475</v>
      </c>
      <c r="K53" s="99">
        <v>858</v>
      </c>
      <c r="L53" s="99">
        <v>875</v>
      </c>
      <c r="M53" s="99">
        <v>978</v>
      </c>
      <c r="N53" s="99">
        <v>2822</v>
      </c>
      <c r="O53" s="99">
        <v>1641</v>
      </c>
      <c r="P53" s="99">
        <v>2773</v>
      </c>
      <c r="Q53" s="99">
        <v>7286</v>
      </c>
      <c r="R53" s="99">
        <v>2268</v>
      </c>
      <c r="S53" s="99">
        <v>4522</v>
      </c>
      <c r="T53" s="99">
        <v>8260</v>
      </c>
      <c r="U53" s="99">
        <v>8276</v>
      </c>
      <c r="V53" s="99">
        <v>4170</v>
      </c>
      <c r="W53" s="99">
        <v>1740</v>
      </c>
      <c r="X53" s="99">
        <v>3058</v>
      </c>
      <c r="Y53" s="99">
        <v>3817</v>
      </c>
      <c r="Z53" s="99">
        <v>5249</v>
      </c>
      <c r="AA53" s="99">
        <v>4504</v>
      </c>
      <c r="AB53" s="99">
        <v>3085</v>
      </c>
      <c r="AC53" s="99">
        <v>4157</v>
      </c>
      <c r="AD53" s="99">
        <v>4839</v>
      </c>
      <c r="AE53" s="99">
        <v>3264</v>
      </c>
      <c r="AF53" s="99">
        <v>3780</v>
      </c>
      <c r="AG53" s="99">
        <v>3827</v>
      </c>
      <c r="AH53" s="99">
        <v>4182</v>
      </c>
      <c r="AI53" s="99">
        <v>2659</v>
      </c>
      <c r="AJ53" s="99">
        <v>2846</v>
      </c>
      <c r="AK53" s="99">
        <v>2842</v>
      </c>
      <c r="AL53" s="99">
        <v>7676</v>
      </c>
      <c r="AM53" s="99">
        <v>2494</v>
      </c>
      <c r="AN53" s="99">
        <v>1801</v>
      </c>
      <c r="AO53" s="99">
        <v>1628</v>
      </c>
      <c r="AP53" s="99">
        <v>2386</v>
      </c>
      <c r="AQ53" s="99">
        <v>1346</v>
      </c>
      <c r="AR53" s="99">
        <v>2671</v>
      </c>
      <c r="AS53" s="99">
        <v>1771</v>
      </c>
      <c r="AT53" s="99">
        <v>1829</v>
      </c>
      <c r="AU53" s="99">
        <v>1569</v>
      </c>
      <c r="AV53" s="99">
        <v>1954</v>
      </c>
      <c r="AW53" s="99">
        <v>2149</v>
      </c>
      <c r="AX53" s="99">
        <v>6163</v>
      </c>
      <c r="AY53" s="99">
        <v>4011</v>
      </c>
      <c r="AZ53" s="99">
        <v>4240</v>
      </c>
      <c r="BA53" s="99">
        <v>11264</v>
      </c>
      <c r="BB53" s="99">
        <v>5067</v>
      </c>
      <c r="BC53" s="99">
        <v>7115</v>
      </c>
      <c r="BD53" s="99">
        <v>6669</v>
      </c>
      <c r="BE53" s="99">
        <v>5959</v>
      </c>
      <c r="BF53" s="99">
        <v>9984</v>
      </c>
      <c r="BG53" s="99">
        <v>7393</v>
      </c>
      <c r="BH53" s="99">
        <v>7788</v>
      </c>
      <c r="BI53" s="99">
        <v>2208</v>
      </c>
      <c r="BJ53" s="99">
        <v>2475</v>
      </c>
      <c r="BK53" s="99">
        <v>2822</v>
      </c>
      <c r="BL53" s="99">
        <v>2268</v>
      </c>
      <c r="BM53" s="99">
        <v>4170</v>
      </c>
      <c r="BN53" s="99">
        <v>5249</v>
      </c>
      <c r="BO53" s="99">
        <v>4839</v>
      </c>
      <c r="BP53" s="99">
        <v>4182</v>
      </c>
      <c r="BQ53" s="99">
        <v>7676</v>
      </c>
      <c r="BR53" s="99">
        <v>2386</v>
      </c>
      <c r="BS53" s="99">
        <v>1829</v>
      </c>
      <c r="BT53" s="99">
        <v>6163</v>
      </c>
      <c r="BU53" s="99">
        <v>5067</v>
      </c>
      <c r="BV53" s="99">
        <v>9984</v>
      </c>
      <c r="BW53" s="99">
        <v>7788</v>
      </c>
    </row>
    <row r="54" spans="2:75" x14ac:dyDescent="0.2">
      <c r="B54" s="98" t="s">
        <v>177</v>
      </c>
      <c r="C54" s="99">
        <v>0</v>
      </c>
      <c r="D54" s="99">
        <v>0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503</v>
      </c>
      <c r="K54" s="99">
        <v>0</v>
      </c>
      <c r="L54" s="99">
        <v>1</v>
      </c>
      <c r="M54" s="99">
        <v>0</v>
      </c>
      <c r="N54" s="99">
        <v>552</v>
      </c>
      <c r="O54" s="99">
        <v>0</v>
      </c>
      <c r="P54" s="99">
        <v>1340</v>
      </c>
      <c r="Q54" s="99">
        <v>0</v>
      </c>
      <c r="R54" s="99">
        <v>162</v>
      </c>
      <c r="S54" s="99">
        <v>0</v>
      </c>
      <c r="T54" s="99">
        <v>0</v>
      </c>
      <c r="U54" s="99">
        <v>0</v>
      </c>
      <c r="V54" s="99">
        <v>0</v>
      </c>
      <c r="W54" s="99">
        <v>382</v>
      </c>
      <c r="X54" s="99">
        <v>0</v>
      </c>
      <c r="Y54" s="99">
        <v>0</v>
      </c>
      <c r="Z54" s="99">
        <v>0</v>
      </c>
      <c r="AA54" s="99">
        <v>0</v>
      </c>
      <c r="AB54" s="99">
        <v>0</v>
      </c>
      <c r="AC54" s="99">
        <v>0</v>
      </c>
      <c r="AD54" s="99">
        <v>0</v>
      </c>
      <c r="AE54" s="99">
        <v>0</v>
      </c>
      <c r="AF54" s="99">
        <v>0</v>
      </c>
      <c r="AG54" s="99">
        <v>0</v>
      </c>
      <c r="AH54" s="99">
        <v>0</v>
      </c>
      <c r="AI54" s="99">
        <v>0</v>
      </c>
      <c r="AJ54" s="99">
        <v>0</v>
      </c>
      <c r="AK54" s="99">
        <v>0</v>
      </c>
      <c r="AL54" s="99">
        <v>0</v>
      </c>
      <c r="AM54" s="99">
        <v>0</v>
      </c>
      <c r="AN54" s="99">
        <v>0</v>
      </c>
      <c r="AO54" s="99">
        <v>0</v>
      </c>
      <c r="AP54" s="99">
        <v>273</v>
      </c>
      <c r="AQ54" s="99">
        <v>99</v>
      </c>
      <c r="AR54" s="99">
        <v>5427</v>
      </c>
      <c r="AS54" s="99">
        <v>2079</v>
      </c>
      <c r="AT54" s="99">
        <v>236</v>
      </c>
      <c r="AU54" s="99">
        <v>518</v>
      </c>
      <c r="AV54" s="99">
        <v>181</v>
      </c>
      <c r="AW54" s="99">
        <v>7355</v>
      </c>
      <c r="AX54" s="99">
        <v>3241</v>
      </c>
      <c r="AY54" s="99">
        <v>9927</v>
      </c>
      <c r="AZ54" s="99">
        <v>9041</v>
      </c>
      <c r="BA54" s="99">
        <v>12673</v>
      </c>
      <c r="BB54" s="99">
        <v>5222</v>
      </c>
      <c r="BC54" s="99">
        <v>3134</v>
      </c>
      <c r="BD54" s="99">
        <v>5751</v>
      </c>
      <c r="BE54" s="99">
        <v>7691</v>
      </c>
      <c r="BF54" s="99">
        <v>6570</v>
      </c>
      <c r="BG54" s="99">
        <v>5771</v>
      </c>
      <c r="BH54" s="99">
        <v>9945</v>
      </c>
      <c r="BI54" s="99">
        <v>0</v>
      </c>
      <c r="BJ54" s="99">
        <v>503</v>
      </c>
      <c r="BK54" s="99">
        <v>552</v>
      </c>
      <c r="BL54" s="99">
        <v>162</v>
      </c>
      <c r="BM54" s="99">
        <v>0</v>
      </c>
      <c r="BN54" s="99">
        <v>0</v>
      </c>
      <c r="BO54" s="99">
        <v>0</v>
      </c>
      <c r="BP54" s="99">
        <v>0</v>
      </c>
      <c r="BQ54" s="99">
        <v>0</v>
      </c>
      <c r="BR54" s="99">
        <v>273</v>
      </c>
      <c r="BS54" s="99">
        <v>236</v>
      </c>
      <c r="BT54" s="99">
        <v>3241</v>
      </c>
      <c r="BU54" s="99">
        <v>5222</v>
      </c>
      <c r="BV54" s="99">
        <v>6570</v>
      </c>
      <c r="BW54" s="99">
        <v>9945</v>
      </c>
    </row>
    <row r="55" spans="2:75" x14ac:dyDescent="0.2">
      <c r="B55" s="98" t="s">
        <v>176</v>
      </c>
      <c r="C55" s="99">
        <v>1789</v>
      </c>
      <c r="D55" s="99">
        <v>2281</v>
      </c>
      <c r="E55" s="99">
        <v>2086</v>
      </c>
      <c r="F55" s="99">
        <v>1789</v>
      </c>
      <c r="G55" s="99">
        <v>907</v>
      </c>
      <c r="H55" s="99">
        <v>621</v>
      </c>
      <c r="I55" s="99">
        <v>2058</v>
      </c>
      <c r="J55" s="99">
        <v>2165</v>
      </c>
      <c r="K55" s="99">
        <v>1475</v>
      </c>
      <c r="L55" s="99">
        <v>2728</v>
      </c>
      <c r="M55" s="99">
        <v>3154</v>
      </c>
      <c r="N55" s="99">
        <v>4087</v>
      </c>
      <c r="O55" s="99">
        <v>2777</v>
      </c>
      <c r="P55" s="99">
        <v>4428</v>
      </c>
      <c r="Q55" s="99">
        <v>4736</v>
      </c>
      <c r="R55" s="99">
        <v>5887</v>
      </c>
      <c r="S55" s="99">
        <v>4774</v>
      </c>
      <c r="T55" s="99">
        <v>6468</v>
      </c>
      <c r="U55" s="99">
        <v>7678</v>
      </c>
      <c r="V55" s="99">
        <v>7702</v>
      </c>
      <c r="W55" s="99">
        <v>4712</v>
      </c>
      <c r="X55" s="99">
        <v>4656</v>
      </c>
      <c r="Y55" s="99">
        <v>5840</v>
      </c>
      <c r="Z55" s="99">
        <v>5778</v>
      </c>
      <c r="AA55" s="99">
        <v>4508</v>
      </c>
      <c r="AB55" s="99">
        <v>5136</v>
      </c>
      <c r="AC55" s="99">
        <v>6586</v>
      </c>
      <c r="AD55" s="99">
        <v>5877</v>
      </c>
      <c r="AE55" s="99">
        <v>2866</v>
      </c>
      <c r="AF55" s="99">
        <v>4080</v>
      </c>
      <c r="AG55" s="99">
        <v>5054</v>
      </c>
      <c r="AH55" s="99">
        <v>6503</v>
      </c>
      <c r="AI55" s="99">
        <v>3333</v>
      </c>
      <c r="AJ55" s="99">
        <v>3411</v>
      </c>
      <c r="AK55" s="99">
        <v>3774</v>
      </c>
      <c r="AL55" s="99">
        <v>4650</v>
      </c>
      <c r="AM55" s="99">
        <v>2542</v>
      </c>
      <c r="AN55" s="99">
        <v>3129</v>
      </c>
      <c r="AO55" s="99">
        <v>4262</v>
      </c>
      <c r="AP55" s="99">
        <v>5298</v>
      </c>
      <c r="AQ55" s="99">
        <v>3853</v>
      </c>
      <c r="AR55" s="99">
        <v>4400</v>
      </c>
      <c r="AS55" s="99">
        <v>6027</v>
      </c>
      <c r="AT55" s="99">
        <v>7284</v>
      </c>
      <c r="AU55" s="99">
        <v>5982</v>
      </c>
      <c r="AV55" s="99">
        <v>8366</v>
      </c>
      <c r="AW55" s="99">
        <v>10864</v>
      </c>
      <c r="AX55" s="99">
        <v>12242</v>
      </c>
      <c r="AY55" s="99">
        <v>10260</v>
      </c>
      <c r="AZ55" s="99">
        <v>13080</v>
      </c>
      <c r="BA55" s="99">
        <v>14628</v>
      </c>
      <c r="BB55" s="99">
        <v>16217</v>
      </c>
      <c r="BC55" s="99">
        <v>9340</v>
      </c>
      <c r="BD55" s="99">
        <v>10785</v>
      </c>
      <c r="BE55" s="99">
        <v>12152</v>
      </c>
      <c r="BF55" s="99">
        <v>16443</v>
      </c>
      <c r="BG55" s="99">
        <v>13227</v>
      </c>
      <c r="BH55" s="99">
        <v>11047</v>
      </c>
      <c r="BI55" s="99">
        <v>1789</v>
      </c>
      <c r="BJ55" s="99">
        <v>2165</v>
      </c>
      <c r="BK55" s="99">
        <v>4087</v>
      </c>
      <c r="BL55" s="99">
        <v>5887</v>
      </c>
      <c r="BM55" s="99">
        <v>7702</v>
      </c>
      <c r="BN55" s="99">
        <v>5778</v>
      </c>
      <c r="BO55" s="99">
        <v>5877</v>
      </c>
      <c r="BP55" s="99">
        <v>6503</v>
      </c>
      <c r="BQ55" s="99">
        <v>4650</v>
      </c>
      <c r="BR55" s="99">
        <v>5298</v>
      </c>
      <c r="BS55" s="99">
        <v>7284</v>
      </c>
      <c r="BT55" s="99">
        <v>12242</v>
      </c>
      <c r="BU55" s="99">
        <v>16217</v>
      </c>
      <c r="BV55" s="99">
        <v>16443</v>
      </c>
      <c r="BW55" s="99">
        <v>11047</v>
      </c>
    </row>
    <row r="56" spans="2:75" x14ac:dyDescent="0.2">
      <c r="B56" s="98" t="s">
        <v>175</v>
      </c>
      <c r="C56" s="99">
        <v>0</v>
      </c>
      <c r="D56" s="99">
        <v>0</v>
      </c>
      <c r="E56" s="99">
        <v>0</v>
      </c>
      <c r="F56" s="99">
        <v>0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9">
        <v>0</v>
      </c>
      <c r="Q56" s="99">
        <v>0</v>
      </c>
      <c r="R56" s="99">
        <v>0</v>
      </c>
      <c r="S56" s="99">
        <v>3041</v>
      </c>
      <c r="T56" s="99">
        <v>0</v>
      </c>
      <c r="U56" s="99">
        <v>0</v>
      </c>
      <c r="V56" s="99">
        <v>12511</v>
      </c>
      <c r="W56" s="99">
        <v>12511</v>
      </c>
      <c r="X56" s="99">
        <v>0</v>
      </c>
      <c r="Y56" s="99">
        <v>0</v>
      </c>
      <c r="Z56" s="99">
        <v>1345</v>
      </c>
      <c r="AA56" s="99">
        <v>1345</v>
      </c>
      <c r="AB56" s="99">
        <v>4</v>
      </c>
      <c r="AC56" s="99">
        <v>4</v>
      </c>
      <c r="AD56" s="99">
        <v>4</v>
      </c>
      <c r="AE56" s="99">
        <v>4</v>
      </c>
      <c r="AF56" s="99">
        <v>4</v>
      </c>
      <c r="AG56" s="99">
        <v>4</v>
      </c>
      <c r="AH56" s="99">
        <v>4</v>
      </c>
      <c r="AI56" s="99">
        <v>4</v>
      </c>
      <c r="AJ56" s="99">
        <v>4</v>
      </c>
      <c r="AK56" s="99">
        <v>4</v>
      </c>
      <c r="AL56" s="99">
        <v>2590</v>
      </c>
      <c r="AM56" s="99">
        <v>2590</v>
      </c>
      <c r="AN56" s="99">
        <v>0</v>
      </c>
      <c r="AO56" s="99">
        <v>0</v>
      </c>
      <c r="AP56" s="99">
        <v>6388</v>
      </c>
      <c r="AQ56" s="99">
        <v>6388</v>
      </c>
      <c r="AR56" s="99">
        <v>6388</v>
      </c>
      <c r="AS56" s="99">
        <v>0</v>
      </c>
      <c r="AT56" s="99">
        <v>9165</v>
      </c>
      <c r="AU56" s="99">
        <v>9165</v>
      </c>
      <c r="AV56" s="99">
        <v>21478</v>
      </c>
      <c r="AW56" s="99">
        <v>0</v>
      </c>
      <c r="AX56" s="99">
        <v>17208</v>
      </c>
      <c r="AY56" s="99">
        <v>75533</v>
      </c>
      <c r="AZ56" s="99"/>
      <c r="BA56" s="99">
        <v>0</v>
      </c>
      <c r="BB56" s="99">
        <v>77690</v>
      </c>
      <c r="BC56" s="99">
        <v>77690</v>
      </c>
      <c r="BD56" s="99">
        <v>0</v>
      </c>
      <c r="BE56" s="99">
        <v>0</v>
      </c>
      <c r="BF56" s="99">
        <v>30811</v>
      </c>
      <c r="BG56" s="99">
        <v>27871</v>
      </c>
      <c r="BH56" s="99">
        <v>30010</v>
      </c>
      <c r="BI56" s="99">
        <v>0</v>
      </c>
      <c r="BJ56" s="99">
        <v>0</v>
      </c>
      <c r="BK56" s="99">
        <v>0</v>
      </c>
      <c r="BL56" s="99">
        <v>0</v>
      </c>
      <c r="BM56" s="99">
        <v>12511</v>
      </c>
      <c r="BN56" s="99">
        <v>1345</v>
      </c>
      <c r="BO56" s="99">
        <v>4</v>
      </c>
      <c r="BP56" s="99">
        <v>4</v>
      </c>
      <c r="BQ56" s="99">
        <v>2590</v>
      </c>
      <c r="BR56" s="99">
        <v>6388</v>
      </c>
      <c r="BS56" s="99">
        <v>9165</v>
      </c>
      <c r="BT56" s="99">
        <v>17208</v>
      </c>
      <c r="BU56" s="99">
        <v>77690</v>
      </c>
      <c r="BV56" s="99">
        <v>30811</v>
      </c>
      <c r="BW56" s="99">
        <v>30010</v>
      </c>
    </row>
    <row r="57" spans="2:75" x14ac:dyDescent="0.2">
      <c r="B57" s="98" t="s">
        <v>174</v>
      </c>
      <c r="C57" s="99">
        <v>0</v>
      </c>
      <c r="D57" s="99">
        <v>0</v>
      </c>
      <c r="E57" s="99">
        <v>0</v>
      </c>
      <c r="F57" s="99">
        <v>0</v>
      </c>
      <c r="G57" s="99">
        <v>0</v>
      </c>
      <c r="H57" s="99">
        <v>0</v>
      </c>
      <c r="I57" s="99">
        <v>0</v>
      </c>
      <c r="J57" s="99">
        <v>0</v>
      </c>
      <c r="K57" s="99">
        <v>0</v>
      </c>
      <c r="L57" s="99">
        <v>0</v>
      </c>
      <c r="M57" s="99">
        <v>0</v>
      </c>
      <c r="N57" s="99">
        <v>0</v>
      </c>
      <c r="O57" s="99">
        <v>0</v>
      </c>
      <c r="P57" s="99">
        <v>0</v>
      </c>
      <c r="Q57" s="99">
        <v>0</v>
      </c>
      <c r="R57" s="99">
        <v>0</v>
      </c>
      <c r="S57" s="99">
        <v>0</v>
      </c>
      <c r="T57" s="99">
        <v>0</v>
      </c>
      <c r="U57" s="99">
        <v>0</v>
      </c>
      <c r="V57" s="99">
        <v>0</v>
      </c>
      <c r="W57" s="99">
        <v>0</v>
      </c>
      <c r="X57" s="99">
        <v>0</v>
      </c>
      <c r="Y57" s="99">
        <v>0</v>
      </c>
      <c r="Z57" s="99">
        <v>0</v>
      </c>
      <c r="AA57" s="99">
        <v>0</v>
      </c>
      <c r="AB57" s="99">
        <v>0</v>
      </c>
      <c r="AC57" s="99">
        <v>0</v>
      </c>
      <c r="AD57" s="99">
        <v>14537</v>
      </c>
      <c r="AE57" s="99">
        <v>12546</v>
      </c>
      <c r="AF57" s="99">
        <v>9623</v>
      </c>
      <c r="AG57" s="99">
        <v>6192</v>
      </c>
      <c r="AH57" s="99">
        <v>6844</v>
      </c>
      <c r="AI57" s="99">
        <v>6063</v>
      </c>
      <c r="AJ57" s="99">
        <v>5620</v>
      </c>
      <c r="AK57" s="99">
        <v>5558</v>
      </c>
      <c r="AL57" s="99">
        <v>5998</v>
      </c>
      <c r="AM57" s="99">
        <v>4511</v>
      </c>
      <c r="AN57" s="99">
        <v>4489</v>
      </c>
      <c r="AO57" s="99">
        <v>4088</v>
      </c>
      <c r="AP57" s="99">
        <v>3826</v>
      </c>
      <c r="AQ57" s="99">
        <v>3768</v>
      </c>
      <c r="AR57" s="99">
        <v>3736</v>
      </c>
      <c r="AS57" s="99">
        <v>3495</v>
      </c>
      <c r="AT57" s="99">
        <v>5729</v>
      </c>
      <c r="AU57" s="99">
        <v>6417</v>
      </c>
      <c r="AV57" s="99">
        <v>7057</v>
      </c>
      <c r="AW57" s="99">
        <v>8713</v>
      </c>
      <c r="AX57" s="99">
        <v>10101</v>
      </c>
      <c r="AY57" s="99">
        <v>10638</v>
      </c>
      <c r="AZ57" s="99">
        <v>10393</v>
      </c>
      <c r="BA57" s="99">
        <v>11763</v>
      </c>
      <c r="BB57" s="99">
        <v>17073</v>
      </c>
      <c r="BC57" s="99">
        <v>16546</v>
      </c>
      <c r="BD57" s="99">
        <v>14414</v>
      </c>
      <c r="BE57" s="99">
        <v>21244</v>
      </c>
      <c r="BF57" s="99">
        <v>26943</v>
      </c>
      <c r="BG57" s="99">
        <v>31595</v>
      </c>
      <c r="BH57" s="99">
        <v>29362</v>
      </c>
      <c r="BI57" s="99">
        <v>0</v>
      </c>
      <c r="BJ57" s="99">
        <v>0</v>
      </c>
      <c r="BK57" s="99">
        <v>0</v>
      </c>
      <c r="BL57" s="99">
        <v>0</v>
      </c>
      <c r="BM57" s="99">
        <v>0</v>
      </c>
      <c r="BN57" s="99">
        <v>0</v>
      </c>
      <c r="BO57" s="99">
        <v>14537</v>
      </c>
      <c r="BP57" s="99">
        <v>6844</v>
      </c>
      <c r="BQ57" s="99">
        <v>5998</v>
      </c>
      <c r="BR57" s="99">
        <v>3826</v>
      </c>
      <c r="BS57" s="99">
        <v>5729</v>
      </c>
      <c r="BT57" s="99">
        <v>10101</v>
      </c>
      <c r="BU57" s="99">
        <v>17073</v>
      </c>
      <c r="BV57" s="99">
        <v>26943</v>
      </c>
      <c r="BW57" s="99">
        <v>29362</v>
      </c>
    </row>
    <row r="58" spans="2:75" x14ac:dyDescent="0.2">
      <c r="B58" s="98" t="s">
        <v>165</v>
      </c>
      <c r="C58" s="99">
        <v>0</v>
      </c>
      <c r="D58" s="99">
        <v>0</v>
      </c>
      <c r="E58" s="99">
        <v>0</v>
      </c>
      <c r="F58" s="99">
        <v>0</v>
      </c>
      <c r="G58" s="99">
        <v>0</v>
      </c>
      <c r="H58" s="99">
        <v>0</v>
      </c>
      <c r="I58" s="99">
        <v>0</v>
      </c>
      <c r="J58" s="99">
        <v>0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99">
        <v>0</v>
      </c>
      <c r="Q58" s="99">
        <v>0</v>
      </c>
      <c r="R58" s="99">
        <v>0</v>
      </c>
      <c r="S58" s="99">
        <v>0</v>
      </c>
      <c r="T58" s="99">
        <v>0</v>
      </c>
      <c r="U58" s="99">
        <v>0</v>
      </c>
      <c r="V58" s="99">
        <v>0</v>
      </c>
      <c r="W58" s="99">
        <v>0</v>
      </c>
      <c r="X58" s="99">
        <v>0</v>
      </c>
      <c r="Y58" s="99">
        <v>0</v>
      </c>
      <c r="Z58" s="99">
        <v>0</v>
      </c>
      <c r="AA58" s="99">
        <v>0</v>
      </c>
      <c r="AB58" s="99">
        <v>0</v>
      </c>
      <c r="AC58" s="99">
        <v>0</v>
      </c>
      <c r="AD58" s="99">
        <v>0</v>
      </c>
      <c r="AE58" s="99">
        <v>0</v>
      </c>
      <c r="AF58" s="99">
        <v>0</v>
      </c>
      <c r="AG58" s="99">
        <v>0</v>
      </c>
      <c r="AH58" s="99">
        <v>0</v>
      </c>
      <c r="AI58" s="99">
        <v>0</v>
      </c>
      <c r="AJ58" s="99">
        <v>0</v>
      </c>
      <c r="AK58" s="99">
        <v>0</v>
      </c>
      <c r="AL58" s="99">
        <v>0</v>
      </c>
      <c r="AM58" s="99">
        <v>4630</v>
      </c>
      <c r="AN58" s="99">
        <v>5405</v>
      </c>
      <c r="AO58" s="99">
        <v>2076</v>
      </c>
      <c r="AP58" s="99">
        <v>1206</v>
      </c>
      <c r="AQ58" s="99">
        <v>3155</v>
      </c>
      <c r="AR58" s="99">
        <v>3629</v>
      </c>
      <c r="AS58" s="99">
        <v>3703</v>
      </c>
      <c r="AT58" s="99">
        <v>3660</v>
      </c>
      <c r="AU58" s="99">
        <v>4035</v>
      </c>
      <c r="AV58" s="99">
        <v>3878</v>
      </c>
      <c r="AW58" s="99">
        <v>4349</v>
      </c>
      <c r="AX58" s="99">
        <v>3658</v>
      </c>
      <c r="AY58" s="99">
        <v>2671</v>
      </c>
      <c r="AZ58" s="99">
        <v>1939</v>
      </c>
      <c r="BA58" s="99">
        <v>1284</v>
      </c>
      <c r="BB58" s="99">
        <v>3712</v>
      </c>
      <c r="BC58" s="99">
        <v>3512</v>
      </c>
      <c r="BD58" s="99">
        <v>2677</v>
      </c>
      <c r="BE58" s="99">
        <v>1816</v>
      </c>
      <c r="BF58" s="99">
        <v>501</v>
      </c>
      <c r="BG58" s="99">
        <v>3568</v>
      </c>
      <c r="BH58" s="99">
        <v>3847</v>
      </c>
      <c r="BI58" s="99">
        <v>0</v>
      </c>
      <c r="BJ58" s="99">
        <v>0</v>
      </c>
      <c r="BK58" s="99">
        <v>0</v>
      </c>
      <c r="BL58" s="99">
        <v>0</v>
      </c>
      <c r="BM58" s="99">
        <v>0</v>
      </c>
      <c r="BN58" s="99">
        <v>0</v>
      </c>
      <c r="BO58" s="99">
        <v>0</v>
      </c>
      <c r="BP58" s="99">
        <v>0</v>
      </c>
      <c r="BQ58" s="99">
        <v>0</v>
      </c>
      <c r="BR58" s="99">
        <v>1206</v>
      </c>
      <c r="BS58" s="99">
        <v>3660</v>
      </c>
      <c r="BT58" s="99">
        <v>3658</v>
      </c>
      <c r="BU58" s="99">
        <v>3712</v>
      </c>
      <c r="BV58" s="99">
        <v>501</v>
      </c>
      <c r="BW58" s="99">
        <v>3847</v>
      </c>
    </row>
    <row r="59" spans="2:75" x14ac:dyDescent="0.2">
      <c r="B59" s="98" t="s">
        <v>121</v>
      </c>
      <c r="C59" s="99">
        <v>2807</v>
      </c>
      <c r="D59" s="99">
        <v>4281</v>
      </c>
      <c r="E59" s="99">
        <v>4890</v>
      </c>
      <c r="F59" s="99">
        <v>2807</v>
      </c>
      <c r="G59" s="99">
        <v>3406</v>
      </c>
      <c r="H59" s="99">
        <v>3461</v>
      </c>
      <c r="I59" s="99">
        <v>3934</v>
      </c>
      <c r="J59" s="99">
        <v>6682</v>
      </c>
      <c r="K59" s="99">
        <v>3952</v>
      </c>
      <c r="L59" s="99">
        <v>3292</v>
      </c>
      <c r="M59" s="99">
        <v>4606</v>
      </c>
      <c r="N59" s="99">
        <v>9948</v>
      </c>
      <c r="O59" s="99">
        <v>10111</v>
      </c>
      <c r="P59" s="99">
        <v>8501</v>
      </c>
      <c r="Q59" s="99">
        <v>6814</v>
      </c>
      <c r="R59" s="99">
        <v>10495</v>
      </c>
      <c r="S59" s="99">
        <v>7363</v>
      </c>
      <c r="T59" s="99">
        <v>8928</v>
      </c>
      <c r="U59" s="99">
        <v>6872</v>
      </c>
      <c r="V59" s="99">
        <v>7466</v>
      </c>
      <c r="W59" s="99">
        <v>7809</v>
      </c>
      <c r="X59" s="99">
        <v>4980</v>
      </c>
      <c r="Y59" s="99">
        <v>8161</v>
      </c>
      <c r="Z59" s="99">
        <v>14910</v>
      </c>
      <c r="AA59" s="99">
        <v>7826</v>
      </c>
      <c r="AB59" s="99">
        <v>5169</v>
      </c>
      <c r="AC59" s="99">
        <v>3705</v>
      </c>
      <c r="AD59" s="99">
        <v>10901</v>
      </c>
      <c r="AE59" s="99">
        <v>7772</v>
      </c>
      <c r="AF59" s="99">
        <v>7183</v>
      </c>
      <c r="AG59" s="99">
        <v>6127</v>
      </c>
      <c r="AH59" s="99">
        <v>16256</v>
      </c>
      <c r="AI59" s="99">
        <v>10435</v>
      </c>
      <c r="AJ59" s="99">
        <v>9657</v>
      </c>
      <c r="AK59" s="99">
        <v>12185</v>
      </c>
      <c r="AL59" s="99">
        <v>10845</v>
      </c>
      <c r="AM59" s="99">
        <v>11042</v>
      </c>
      <c r="AN59" s="99">
        <v>7358</v>
      </c>
      <c r="AO59" s="99">
        <v>8238</v>
      </c>
      <c r="AP59" s="99">
        <v>10497</v>
      </c>
      <c r="AQ59" s="99">
        <v>7747</v>
      </c>
      <c r="AR59" s="99">
        <v>6870</v>
      </c>
      <c r="AS59" s="99">
        <v>5599</v>
      </c>
      <c r="AT59" s="99">
        <v>9079</v>
      </c>
      <c r="AU59" s="99">
        <v>6906</v>
      </c>
      <c r="AV59" s="99">
        <v>6042</v>
      </c>
      <c r="AW59" s="99">
        <v>11038</v>
      </c>
      <c r="AX59" s="99">
        <v>19005</v>
      </c>
      <c r="AY59" s="99">
        <v>19150</v>
      </c>
      <c r="AZ59" s="99">
        <v>18358</v>
      </c>
      <c r="BA59" s="99">
        <v>19703</v>
      </c>
      <c r="BB59" s="99">
        <v>36091</v>
      </c>
      <c r="BC59" s="99">
        <v>33403</v>
      </c>
      <c r="BD59" s="99">
        <v>23358</v>
      </c>
      <c r="BE59" s="99">
        <v>24889</v>
      </c>
      <c r="BF59" s="99">
        <v>23449</v>
      </c>
      <c r="BG59" s="99">
        <v>23050</v>
      </c>
      <c r="BH59" s="99">
        <v>20987</v>
      </c>
      <c r="BI59" s="99">
        <v>2807</v>
      </c>
      <c r="BJ59" s="99">
        <v>6682</v>
      </c>
      <c r="BK59" s="99">
        <v>9948</v>
      </c>
      <c r="BL59" s="99">
        <v>10495</v>
      </c>
      <c r="BM59" s="99">
        <v>7466</v>
      </c>
      <c r="BN59" s="99">
        <v>14910</v>
      </c>
      <c r="BO59" s="99">
        <v>10901</v>
      </c>
      <c r="BP59" s="99">
        <v>16256</v>
      </c>
      <c r="BQ59" s="99">
        <v>10845</v>
      </c>
      <c r="BR59" s="99">
        <v>10497</v>
      </c>
      <c r="BS59" s="99">
        <v>9079</v>
      </c>
      <c r="BT59" s="99">
        <v>19005</v>
      </c>
      <c r="BU59" s="99">
        <v>36091</v>
      </c>
      <c r="BV59" s="99">
        <v>23449</v>
      </c>
      <c r="BW59" s="99">
        <v>20987</v>
      </c>
    </row>
    <row r="60" spans="2:75" x14ac:dyDescent="0.2">
      <c r="B60" s="98" t="s">
        <v>173</v>
      </c>
      <c r="C60" s="99">
        <v>27689</v>
      </c>
      <c r="D60" s="99">
        <v>41762</v>
      </c>
      <c r="E60" s="99">
        <v>44873</v>
      </c>
      <c r="F60" s="99">
        <v>27689</v>
      </c>
      <c r="G60" s="99">
        <v>27304</v>
      </c>
      <c r="H60" s="99">
        <v>0</v>
      </c>
      <c r="I60" s="99">
        <v>0</v>
      </c>
      <c r="J60" s="99">
        <v>0</v>
      </c>
      <c r="K60" s="99">
        <v>0</v>
      </c>
      <c r="L60" s="99">
        <v>0</v>
      </c>
      <c r="M60" s="99">
        <v>0</v>
      </c>
      <c r="N60" s="99">
        <v>0</v>
      </c>
      <c r="O60" s="99">
        <v>0</v>
      </c>
      <c r="P60" s="99">
        <v>0</v>
      </c>
      <c r="Q60" s="99">
        <v>0</v>
      </c>
      <c r="R60" s="99">
        <v>0</v>
      </c>
      <c r="S60" s="99">
        <v>0</v>
      </c>
      <c r="T60" s="99">
        <v>0</v>
      </c>
      <c r="U60" s="99">
        <v>0</v>
      </c>
      <c r="V60" s="99">
        <v>0</v>
      </c>
      <c r="W60" s="99">
        <v>0</v>
      </c>
      <c r="X60" s="99">
        <v>0</v>
      </c>
      <c r="Y60" s="99">
        <v>0</v>
      </c>
      <c r="Z60" s="99">
        <v>0</v>
      </c>
      <c r="AA60" s="99">
        <v>0</v>
      </c>
      <c r="AB60" s="99">
        <v>0</v>
      </c>
      <c r="AC60" s="99">
        <v>0</v>
      </c>
      <c r="AD60" s="99">
        <v>0</v>
      </c>
      <c r="AE60" s="99">
        <v>0</v>
      </c>
      <c r="AF60" s="99">
        <v>0</v>
      </c>
      <c r="AG60" s="99">
        <v>0</v>
      </c>
      <c r="AH60" s="99">
        <v>0</v>
      </c>
      <c r="AI60" s="99">
        <v>0</v>
      </c>
      <c r="AJ60" s="99">
        <v>0</v>
      </c>
      <c r="AK60" s="99">
        <v>0</v>
      </c>
      <c r="AL60" s="99">
        <v>0</v>
      </c>
      <c r="AM60" s="99">
        <v>0</v>
      </c>
      <c r="AN60" s="99">
        <v>0</v>
      </c>
      <c r="AO60" s="99">
        <v>0</v>
      </c>
      <c r="AP60" s="99">
        <v>0</v>
      </c>
      <c r="AQ60" s="99">
        <v>0</v>
      </c>
      <c r="AR60" s="99">
        <v>0</v>
      </c>
      <c r="AS60" s="99">
        <v>0</v>
      </c>
      <c r="AT60" s="99">
        <v>0</v>
      </c>
      <c r="AU60" s="99">
        <v>0</v>
      </c>
      <c r="AV60" s="99">
        <v>0</v>
      </c>
      <c r="AW60" s="99">
        <v>0</v>
      </c>
      <c r="AX60" s="99">
        <v>0</v>
      </c>
      <c r="AY60" s="99">
        <v>0</v>
      </c>
      <c r="AZ60" s="99"/>
      <c r="BA60" s="99"/>
      <c r="BB60" s="99">
        <v>0</v>
      </c>
      <c r="BC60" s="99">
        <v>0</v>
      </c>
      <c r="BD60" s="99">
        <v>0</v>
      </c>
      <c r="BE60" s="99">
        <v>0</v>
      </c>
      <c r="BF60" s="99">
        <v>0</v>
      </c>
      <c r="BG60" s="99">
        <v>0</v>
      </c>
      <c r="BH60" s="99"/>
      <c r="BI60" s="99">
        <v>27689</v>
      </c>
      <c r="BJ60" s="99">
        <v>0</v>
      </c>
      <c r="BK60" s="99">
        <v>0</v>
      </c>
      <c r="BL60" s="99">
        <v>0</v>
      </c>
      <c r="BM60" s="99">
        <v>0</v>
      </c>
      <c r="BN60" s="99">
        <v>0</v>
      </c>
      <c r="BO60" s="99">
        <v>0</v>
      </c>
      <c r="BP60" s="99">
        <v>0</v>
      </c>
      <c r="BQ60" s="99">
        <v>0</v>
      </c>
      <c r="BR60" s="99">
        <v>0</v>
      </c>
      <c r="BS60" s="99">
        <v>0</v>
      </c>
      <c r="BT60" s="99">
        <v>0</v>
      </c>
      <c r="BU60" s="99">
        <v>0</v>
      </c>
      <c r="BV60" s="99">
        <v>0</v>
      </c>
      <c r="BW60" s="99">
        <v>0</v>
      </c>
    </row>
    <row r="61" spans="2:75" x14ac:dyDescent="0.2">
      <c r="B61" s="37" t="s">
        <v>172</v>
      </c>
      <c r="C61" s="36">
        <v>182187</v>
      </c>
      <c r="D61" s="36">
        <v>188425</v>
      </c>
      <c r="E61" s="36">
        <v>189033</v>
      </c>
      <c r="F61" s="36">
        <v>182187</v>
      </c>
      <c r="G61" s="36">
        <v>177715</v>
      </c>
      <c r="H61" s="36">
        <v>175649</v>
      </c>
      <c r="I61" s="36">
        <v>200862</v>
      </c>
      <c r="J61" s="36">
        <v>221173</v>
      </c>
      <c r="K61" s="36">
        <v>191787</v>
      </c>
      <c r="L61" s="36">
        <v>176614</v>
      </c>
      <c r="M61" s="36">
        <v>167190</v>
      </c>
      <c r="N61" s="36">
        <v>137552</v>
      </c>
      <c r="O61" s="36">
        <v>132299</v>
      </c>
      <c r="P61" s="36">
        <v>141045</v>
      </c>
      <c r="Q61" s="36">
        <v>142401</v>
      </c>
      <c r="R61" s="36">
        <v>128432</v>
      </c>
      <c r="S61" s="36">
        <v>121649</v>
      </c>
      <c r="T61" s="36">
        <v>117585</v>
      </c>
      <c r="U61" s="36">
        <v>108395</v>
      </c>
      <c r="V61" s="36">
        <v>103091</v>
      </c>
      <c r="W61" s="36">
        <v>92161</v>
      </c>
      <c r="X61" s="36">
        <v>84187</v>
      </c>
      <c r="Y61" s="36">
        <v>94862</v>
      </c>
      <c r="Z61" s="36">
        <v>76599</v>
      </c>
      <c r="AA61" s="36">
        <v>91205</v>
      </c>
      <c r="AB61" s="36">
        <v>81672</v>
      </c>
      <c r="AC61" s="36">
        <v>96539</v>
      </c>
      <c r="AD61" s="36">
        <v>86591</v>
      </c>
      <c r="AE61" s="36">
        <v>72424</v>
      </c>
      <c r="AF61" s="36">
        <v>60467</v>
      </c>
      <c r="AG61" s="36">
        <v>62370</v>
      </c>
      <c r="AH61" s="36">
        <v>53953</v>
      </c>
      <c r="AI61" s="36">
        <v>49740</v>
      </c>
      <c r="AJ61" s="36">
        <v>66072</v>
      </c>
      <c r="AK61" s="36">
        <v>61213</v>
      </c>
      <c r="AL61" s="36">
        <v>58927</v>
      </c>
      <c r="AM61" s="36">
        <v>47215</v>
      </c>
      <c r="AN61" s="36">
        <v>34365</v>
      </c>
      <c r="AO61" s="36">
        <v>33732</v>
      </c>
      <c r="AP61" s="36">
        <v>31765</v>
      </c>
      <c r="AQ61" s="36">
        <v>33368</v>
      </c>
      <c r="AR61" s="36">
        <v>34128</v>
      </c>
      <c r="AS61" s="36">
        <v>40754</v>
      </c>
      <c r="AT61" s="36">
        <v>34602</v>
      </c>
      <c r="AU61" s="36">
        <v>34009</v>
      </c>
      <c r="AV61" s="36">
        <v>31902</v>
      </c>
      <c r="AW61" s="36">
        <v>65363</v>
      </c>
      <c r="AX61" s="36">
        <v>63334</v>
      </c>
      <c r="AY61" s="36">
        <v>64982</v>
      </c>
      <c r="AZ61" s="36">
        <v>105467</v>
      </c>
      <c r="BA61" s="36">
        <v>93003</v>
      </c>
      <c r="BB61" s="36">
        <v>102205</v>
      </c>
      <c r="BC61" s="36">
        <v>156367</v>
      </c>
      <c r="BD61" s="36">
        <v>148717</v>
      </c>
      <c r="BE61" s="36">
        <v>148278</v>
      </c>
      <c r="BF61" s="36">
        <v>137176</v>
      </c>
      <c r="BG61" s="36">
        <f t="shared" ref="BG61" si="6">SUM(BG62:BG71)</f>
        <v>147862</v>
      </c>
      <c r="BH61" s="36">
        <f t="shared" ref="BH61" si="7">SUM(BH62:BH71)</f>
        <v>293272</v>
      </c>
      <c r="BI61" s="36">
        <v>182187</v>
      </c>
      <c r="BJ61" s="36">
        <v>221173</v>
      </c>
      <c r="BK61" s="36">
        <v>137552</v>
      </c>
      <c r="BL61" s="36">
        <v>128432</v>
      </c>
      <c r="BM61" s="36">
        <v>103091</v>
      </c>
      <c r="BN61" s="36">
        <v>76599</v>
      </c>
      <c r="BO61" s="36">
        <v>86591</v>
      </c>
      <c r="BP61" s="36">
        <v>53953</v>
      </c>
      <c r="BQ61" s="36">
        <v>58927</v>
      </c>
      <c r="BR61" s="36">
        <v>31765</v>
      </c>
      <c r="BS61" s="36">
        <v>34602</v>
      </c>
      <c r="BT61" s="36">
        <v>63334</v>
      </c>
      <c r="BU61" s="36">
        <v>102205</v>
      </c>
      <c r="BV61" s="36">
        <v>137176</v>
      </c>
      <c r="BW61" s="36">
        <v>293272</v>
      </c>
    </row>
    <row r="62" spans="2:75" x14ac:dyDescent="0.2">
      <c r="B62" s="98" t="s">
        <v>170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>
        <v>0</v>
      </c>
      <c r="AZ62" s="99">
        <v>0</v>
      </c>
      <c r="BA62" s="99">
        <v>0</v>
      </c>
      <c r="BB62" s="99">
        <v>0</v>
      </c>
      <c r="BC62" s="99">
        <v>0</v>
      </c>
      <c r="BD62" s="99">
        <v>0</v>
      </c>
      <c r="BE62" s="99">
        <v>9</v>
      </c>
      <c r="BF62" s="99">
        <v>12</v>
      </c>
      <c r="BG62" s="99">
        <v>6</v>
      </c>
      <c r="BH62" s="99">
        <v>0</v>
      </c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>
        <v>0</v>
      </c>
      <c r="BV62" s="99">
        <v>12</v>
      </c>
      <c r="BW62" s="99">
        <v>0</v>
      </c>
    </row>
    <row r="63" spans="2:75" x14ac:dyDescent="0.2">
      <c r="B63" s="98" t="s">
        <v>171</v>
      </c>
      <c r="C63" s="99">
        <v>33515</v>
      </c>
      <c r="D63" s="99">
        <v>34029</v>
      </c>
      <c r="E63" s="99">
        <v>36685</v>
      </c>
      <c r="F63" s="99">
        <v>33515</v>
      </c>
      <c r="G63" s="99">
        <v>31819</v>
      </c>
      <c r="H63" s="99">
        <v>32870</v>
      </c>
      <c r="I63" s="99">
        <v>59849</v>
      </c>
      <c r="J63" s="99">
        <v>80524</v>
      </c>
      <c r="K63" s="99">
        <v>66204</v>
      </c>
      <c r="L63" s="99">
        <v>52183</v>
      </c>
      <c r="M63" s="99">
        <v>45092</v>
      </c>
      <c r="N63" s="99">
        <v>44204</v>
      </c>
      <c r="O63" s="99">
        <v>41676</v>
      </c>
      <c r="P63" s="99">
        <v>51701</v>
      </c>
      <c r="Q63" s="99">
        <v>47487</v>
      </c>
      <c r="R63" s="99">
        <v>43998</v>
      </c>
      <c r="S63" s="99">
        <v>39748</v>
      </c>
      <c r="T63" s="99">
        <v>35712</v>
      </c>
      <c r="U63" s="99">
        <v>31878</v>
      </c>
      <c r="V63" s="99">
        <v>68626</v>
      </c>
      <c r="W63" s="99">
        <v>59421</v>
      </c>
      <c r="X63" s="99">
        <v>52414</v>
      </c>
      <c r="Y63" s="99">
        <v>61896</v>
      </c>
      <c r="Z63" s="99">
        <v>55330</v>
      </c>
      <c r="AA63" s="99">
        <v>70493</v>
      </c>
      <c r="AB63" s="99">
        <v>60625</v>
      </c>
      <c r="AC63" s="99">
        <v>75648</v>
      </c>
      <c r="AD63" s="99">
        <v>68182</v>
      </c>
      <c r="AE63" s="99">
        <v>55562</v>
      </c>
      <c r="AF63" s="99">
        <v>44111</v>
      </c>
      <c r="AG63" s="99">
        <v>35461</v>
      </c>
      <c r="AH63" s="99">
        <v>30024</v>
      </c>
      <c r="AI63" s="99">
        <v>27550</v>
      </c>
      <c r="AJ63" s="99">
        <v>44088</v>
      </c>
      <c r="AK63" s="99">
        <v>37089</v>
      </c>
      <c r="AL63" s="99">
        <v>34232</v>
      </c>
      <c r="AM63" s="99">
        <v>21875</v>
      </c>
      <c r="AN63" s="99">
        <v>19602</v>
      </c>
      <c r="AO63" s="99">
        <v>17651</v>
      </c>
      <c r="AP63" s="99">
        <v>15714</v>
      </c>
      <c r="AQ63" s="99">
        <v>13818</v>
      </c>
      <c r="AR63" s="99">
        <v>11961</v>
      </c>
      <c r="AS63" s="99">
        <v>10114</v>
      </c>
      <c r="AT63" s="99">
        <v>4978</v>
      </c>
      <c r="AU63" s="99">
        <v>3485</v>
      </c>
      <c r="AV63" s="99">
        <v>1991</v>
      </c>
      <c r="AW63" s="99">
        <v>40498</v>
      </c>
      <c r="AX63" s="99">
        <v>40000</v>
      </c>
      <c r="AY63" s="99">
        <v>40000</v>
      </c>
      <c r="AZ63" s="99">
        <v>80000</v>
      </c>
      <c r="BA63" s="99">
        <v>70000</v>
      </c>
      <c r="BB63" s="99">
        <v>88043</v>
      </c>
      <c r="BC63" s="99">
        <v>88000</v>
      </c>
      <c r="BD63" s="99">
        <v>78000</v>
      </c>
      <c r="BE63" s="99">
        <v>78000</v>
      </c>
      <c r="BF63" s="99">
        <v>66000</v>
      </c>
      <c r="BG63" s="99">
        <v>56000</v>
      </c>
      <c r="BH63" s="99">
        <v>204312</v>
      </c>
      <c r="BI63" s="99">
        <v>33515</v>
      </c>
      <c r="BJ63" s="99">
        <v>80524</v>
      </c>
      <c r="BK63" s="99">
        <v>44204</v>
      </c>
      <c r="BL63" s="99">
        <v>43998</v>
      </c>
      <c r="BM63" s="99">
        <v>68626</v>
      </c>
      <c r="BN63" s="99">
        <v>55330</v>
      </c>
      <c r="BO63" s="99">
        <v>68182</v>
      </c>
      <c r="BP63" s="99">
        <v>30024</v>
      </c>
      <c r="BQ63" s="99">
        <v>34232</v>
      </c>
      <c r="BR63" s="99">
        <v>15714</v>
      </c>
      <c r="BS63" s="99">
        <v>4978</v>
      </c>
      <c r="BT63" s="99">
        <v>40000</v>
      </c>
      <c r="BU63" s="99">
        <v>88043</v>
      </c>
      <c r="BV63" s="99">
        <v>66000</v>
      </c>
      <c r="BW63" s="99">
        <v>204312</v>
      </c>
    </row>
    <row r="64" spans="2:75" x14ac:dyDescent="0.2">
      <c r="B64" s="98" t="s">
        <v>169</v>
      </c>
      <c r="C64" s="99">
        <v>97348</v>
      </c>
      <c r="D64" s="99">
        <v>102233</v>
      </c>
      <c r="E64" s="99">
        <v>102107</v>
      </c>
      <c r="F64" s="99">
        <v>97348</v>
      </c>
      <c r="G64" s="99">
        <v>94477</v>
      </c>
      <c r="H64" s="99">
        <v>91607</v>
      </c>
      <c r="I64" s="99">
        <v>89318</v>
      </c>
      <c r="J64" s="99">
        <v>86637</v>
      </c>
      <c r="K64" s="99">
        <v>72473</v>
      </c>
      <c r="L64" s="99">
        <v>71360</v>
      </c>
      <c r="M64" s="99">
        <v>69005</v>
      </c>
      <c r="N64" s="99">
        <v>56907</v>
      </c>
      <c r="O64" s="99">
        <v>54524</v>
      </c>
      <c r="P64" s="99">
        <v>53369</v>
      </c>
      <c r="Q64" s="99">
        <v>51342</v>
      </c>
      <c r="R64" s="99">
        <v>40540</v>
      </c>
      <c r="S64" s="99">
        <v>40019</v>
      </c>
      <c r="T64" s="99">
        <v>38046</v>
      </c>
      <c r="U64" s="99">
        <v>34432</v>
      </c>
      <c r="V64" s="99">
        <v>0</v>
      </c>
      <c r="W64" s="99">
        <v>0</v>
      </c>
      <c r="X64" s="99">
        <v>0</v>
      </c>
      <c r="Y64" s="99">
        <v>0</v>
      </c>
      <c r="Z64" s="99">
        <v>0</v>
      </c>
      <c r="AA64" s="99">
        <v>0</v>
      </c>
      <c r="AB64" s="99">
        <v>0</v>
      </c>
      <c r="AC64" s="99">
        <v>0</v>
      </c>
      <c r="AD64" s="99">
        <v>0</v>
      </c>
      <c r="AE64" s="99">
        <v>0</v>
      </c>
      <c r="AF64" s="99">
        <v>0</v>
      </c>
      <c r="AG64" s="99">
        <v>0</v>
      </c>
      <c r="AH64" s="99">
        <v>0</v>
      </c>
      <c r="AI64" s="99">
        <v>0</v>
      </c>
      <c r="AJ64" s="99">
        <v>0</v>
      </c>
      <c r="AK64" s="99">
        <v>0</v>
      </c>
      <c r="AL64" s="99">
        <v>0</v>
      </c>
      <c r="AM64" s="99">
        <v>0</v>
      </c>
      <c r="AN64" s="99">
        <v>0</v>
      </c>
      <c r="AO64" s="99">
        <v>0</v>
      </c>
      <c r="AP64" s="99">
        <v>0</v>
      </c>
      <c r="AQ64" s="99">
        <v>0</v>
      </c>
      <c r="AR64" s="99">
        <v>0</v>
      </c>
      <c r="AS64" s="99">
        <v>0</v>
      </c>
      <c r="AT64" s="99">
        <v>0</v>
      </c>
      <c r="AU64" s="99">
        <v>0</v>
      </c>
      <c r="AV64" s="99">
        <v>0</v>
      </c>
      <c r="AW64" s="99">
        <v>0</v>
      </c>
      <c r="AX64" s="99"/>
      <c r="AY64" s="99">
        <v>0</v>
      </c>
      <c r="AZ64" s="99"/>
      <c r="BA64" s="99"/>
      <c r="BB64" s="99"/>
      <c r="BC64" s="99">
        <v>0</v>
      </c>
      <c r="BD64" s="99">
        <v>0</v>
      </c>
      <c r="BE64" s="99">
        <v>0</v>
      </c>
      <c r="BF64" s="99">
        <v>0</v>
      </c>
      <c r="BG64" s="99">
        <v>0</v>
      </c>
      <c r="BH64" s="99"/>
      <c r="BI64" s="99">
        <v>97348</v>
      </c>
      <c r="BJ64" s="99">
        <v>86637</v>
      </c>
      <c r="BK64" s="99">
        <v>56907</v>
      </c>
      <c r="BL64" s="99">
        <v>40540</v>
      </c>
      <c r="BM64" s="99">
        <v>0</v>
      </c>
      <c r="BN64" s="99">
        <v>0</v>
      </c>
      <c r="BO64" s="99">
        <v>0</v>
      </c>
      <c r="BP64" s="99">
        <v>0</v>
      </c>
      <c r="BQ64" s="99">
        <v>0</v>
      </c>
      <c r="BR64" s="99">
        <v>0</v>
      </c>
      <c r="BS64" s="99">
        <v>0</v>
      </c>
      <c r="BT64" s="99">
        <v>0</v>
      </c>
      <c r="BU64" s="99">
        <v>0</v>
      </c>
      <c r="BV64" s="99">
        <v>0</v>
      </c>
      <c r="BW64" s="99">
        <v>0</v>
      </c>
    </row>
    <row r="65" spans="2:75" x14ac:dyDescent="0.2">
      <c r="B65" s="98" t="s">
        <v>149</v>
      </c>
      <c r="C65" s="99">
        <v>5632</v>
      </c>
      <c r="D65" s="99">
        <v>6207</v>
      </c>
      <c r="E65" s="99">
        <v>4573</v>
      </c>
      <c r="F65" s="99">
        <v>5632</v>
      </c>
      <c r="G65" s="99">
        <v>6139</v>
      </c>
      <c r="H65" s="99">
        <v>6635</v>
      </c>
      <c r="I65" s="99">
        <v>7961</v>
      </c>
      <c r="J65" s="99">
        <v>6173</v>
      </c>
      <c r="K65" s="99">
        <v>4736</v>
      </c>
      <c r="L65" s="99">
        <v>5227</v>
      </c>
      <c r="M65" s="99">
        <v>5484</v>
      </c>
      <c r="N65" s="99">
        <v>4925</v>
      </c>
      <c r="O65" s="99">
        <v>4473</v>
      </c>
      <c r="P65" s="99">
        <v>3682</v>
      </c>
      <c r="Q65" s="99">
        <v>9237</v>
      </c>
      <c r="R65" s="99">
        <v>12073</v>
      </c>
      <c r="S65" s="99">
        <v>9249</v>
      </c>
      <c r="T65" s="99">
        <v>11193</v>
      </c>
      <c r="U65" s="99">
        <v>9594</v>
      </c>
      <c r="V65" s="99">
        <v>8365</v>
      </c>
      <c r="W65" s="99">
        <v>7037</v>
      </c>
      <c r="X65" s="99">
        <v>7214</v>
      </c>
      <c r="Y65" s="99">
        <v>8227</v>
      </c>
      <c r="Z65" s="99">
        <v>9106</v>
      </c>
      <c r="AA65" s="99">
        <v>9083</v>
      </c>
      <c r="AB65" s="99">
        <v>9565</v>
      </c>
      <c r="AC65" s="99">
        <v>10068</v>
      </c>
      <c r="AD65" s="99">
        <v>10090</v>
      </c>
      <c r="AE65" s="99">
        <v>9325</v>
      </c>
      <c r="AF65" s="99">
        <v>9291</v>
      </c>
      <c r="AG65" s="99">
        <v>19999</v>
      </c>
      <c r="AH65" s="99">
        <v>17218</v>
      </c>
      <c r="AI65" s="99">
        <v>17413</v>
      </c>
      <c r="AJ65" s="99">
        <v>18246</v>
      </c>
      <c r="AK65" s="99">
        <v>20548</v>
      </c>
      <c r="AL65" s="99">
        <v>21284</v>
      </c>
      <c r="AM65" s="99">
        <v>19317</v>
      </c>
      <c r="AN65" s="99">
        <v>11267</v>
      </c>
      <c r="AO65" s="99">
        <v>11417</v>
      </c>
      <c r="AP65" s="99">
        <v>11704</v>
      </c>
      <c r="AQ65" s="99">
        <v>11338</v>
      </c>
      <c r="AR65" s="99">
        <v>15255</v>
      </c>
      <c r="AS65" s="99">
        <v>14962</v>
      </c>
      <c r="AT65" s="99">
        <v>16375</v>
      </c>
      <c r="AU65" s="99">
        <v>17257</v>
      </c>
      <c r="AV65" s="99">
        <v>17805</v>
      </c>
      <c r="AW65" s="99">
        <v>16655</v>
      </c>
      <c r="AX65" s="99">
        <v>16294</v>
      </c>
      <c r="AY65" s="99">
        <v>17809</v>
      </c>
      <c r="AZ65" s="99">
        <v>18535</v>
      </c>
      <c r="BA65" s="99">
        <v>16741</v>
      </c>
      <c r="BB65" s="99">
        <v>13150</v>
      </c>
      <c r="BC65" s="99">
        <v>12224</v>
      </c>
      <c r="BD65" s="99">
        <v>13314</v>
      </c>
      <c r="BE65" s="99">
        <v>12588</v>
      </c>
      <c r="BF65" s="99">
        <v>11800</v>
      </c>
      <c r="BG65" s="99">
        <v>12292</v>
      </c>
      <c r="BH65" s="99">
        <v>12136</v>
      </c>
      <c r="BI65" s="99">
        <v>5632</v>
      </c>
      <c r="BJ65" s="99">
        <v>6173</v>
      </c>
      <c r="BK65" s="99">
        <v>4925</v>
      </c>
      <c r="BL65" s="99">
        <v>12073</v>
      </c>
      <c r="BM65" s="99">
        <v>8365</v>
      </c>
      <c r="BN65" s="99">
        <v>9106</v>
      </c>
      <c r="BO65" s="99">
        <v>10090</v>
      </c>
      <c r="BP65" s="99">
        <v>17218</v>
      </c>
      <c r="BQ65" s="99">
        <v>21284</v>
      </c>
      <c r="BR65" s="99">
        <v>11704</v>
      </c>
      <c r="BS65" s="99">
        <v>16375</v>
      </c>
      <c r="BT65" s="99">
        <v>16294</v>
      </c>
      <c r="BU65" s="99">
        <v>13150</v>
      </c>
      <c r="BV65" s="99">
        <v>11800</v>
      </c>
      <c r="BW65" s="99">
        <v>12136</v>
      </c>
    </row>
    <row r="66" spans="2:75" ht="15" customHeight="1" x14ac:dyDescent="0.2">
      <c r="B66" s="98" t="s">
        <v>168</v>
      </c>
      <c r="C66" s="99">
        <v>38093</v>
      </c>
      <c r="D66" s="99">
        <v>38035</v>
      </c>
      <c r="E66" s="99">
        <v>37941</v>
      </c>
      <c r="F66" s="99">
        <v>38093</v>
      </c>
      <c r="G66" s="99">
        <v>37791</v>
      </c>
      <c r="H66" s="99">
        <v>37435</v>
      </c>
      <c r="I66" s="99">
        <v>36857</v>
      </c>
      <c r="J66" s="99">
        <v>37731</v>
      </c>
      <c r="K66" s="99">
        <v>37702</v>
      </c>
      <c r="L66" s="99">
        <v>37442</v>
      </c>
      <c r="M66" s="99">
        <v>37405</v>
      </c>
      <c r="N66" s="99">
        <v>20555</v>
      </c>
      <c r="O66" s="99">
        <v>20376</v>
      </c>
      <c r="P66" s="99">
        <v>20198</v>
      </c>
      <c r="Q66" s="99">
        <v>20020</v>
      </c>
      <c r="R66" s="99">
        <v>19892</v>
      </c>
      <c r="S66" s="99">
        <v>19723</v>
      </c>
      <c r="T66" s="99">
        <v>19552</v>
      </c>
      <c r="U66" s="99">
        <v>19383</v>
      </c>
      <c r="V66" s="99">
        <v>12969</v>
      </c>
      <c r="W66" s="99">
        <v>13034</v>
      </c>
      <c r="X66" s="99">
        <v>13049</v>
      </c>
      <c r="Y66" s="99">
        <v>13067</v>
      </c>
      <c r="Z66" s="99">
        <v>1180</v>
      </c>
      <c r="AA66" s="99">
        <v>1089</v>
      </c>
      <c r="AB66" s="99">
        <v>912</v>
      </c>
      <c r="AC66" s="99">
        <v>1100</v>
      </c>
      <c r="AD66" s="99">
        <v>0</v>
      </c>
      <c r="AE66" s="99">
        <v>0</v>
      </c>
      <c r="AF66" s="99">
        <v>0</v>
      </c>
      <c r="AG66" s="99">
        <v>0</v>
      </c>
      <c r="AH66" s="99">
        <v>0</v>
      </c>
      <c r="AI66" s="99">
        <v>0</v>
      </c>
      <c r="AJ66" s="99">
        <v>0</v>
      </c>
      <c r="AK66" s="99">
        <v>0</v>
      </c>
      <c r="AL66" s="99">
        <v>0</v>
      </c>
      <c r="AM66" s="99">
        <v>0</v>
      </c>
      <c r="AN66" s="99">
        <v>0</v>
      </c>
      <c r="AO66" s="99">
        <v>0</v>
      </c>
      <c r="AP66" s="99">
        <v>0</v>
      </c>
      <c r="AQ66" s="99">
        <v>0</v>
      </c>
      <c r="AR66" s="99">
        <v>0</v>
      </c>
      <c r="AS66" s="99">
        <v>9918</v>
      </c>
      <c r="AT66" s="99">
        <v>8623</v>
      </c>
      <c r="AU66" s="99">
        <v>9849</v>
      </c>
      <c r="AV66" s="99">
        <v>9532</v>
      </c>
      <c r="AW66" s="99">
        <v>6165</v>
      </c>
      <c r="AX66" s="99">
        <v>5094</v>
      </c>
      <c r="AY66" s="99">
        <v>5399</v>
      </c>
      <c r="AZ66" s="99">
        <v>5332</v>
      </c>
      <c r="BA66" s="99">
        <v>5423</v>
      </c>
      <c r="BB66" s="99">
        <v>0</v>
      </c>
      <c r="BC66" s="99">
        <v>0</v>
      </c>
      <c r="BD66" s="99">
        <v>0</v>
      </c>
      <c r="BE66" s="99">
        <v>0</v>
      </c>
      <c r="BF66" s="99">
        <v>0</v>
      </c>
      <c r="BG66" s="99">
        <v>0</v>
      </c>
      <c r="BH66" s="99">
        <v>0</v>
      </c>
      <c r="BI66" s="99">
        <v>38093</v>
      </c>
      <c r="BJ66" s="99">
        <v>37731</v>
      </c>
      <c r="BK66" s="99">
        <v>20555</v>
      </c>
      <c r="BL66" s="99">
        <v>19892</v>
      </c>
      <c r="BM66" s="99">
        <v>12969</v>
      </c>
      <c r="BN66" s="99">
        <v>1180</v>
      </c>
      <c r="BO66" s="99">
        <v>0</v>
      </c>
      <c r="BP66" s="99">
        <v>0</v>
      </c>
      <c r="BQ66" s="99">
        <v>0</v>
      </c>
      <c r="BR66" s="99">
        <v>0</v>
      </c>
      <c r="BS66" s="99">
        <v>8623</v>
      </c>
      <c r="BT66" s="99">
        <v>5094</v>
      </c>
      <c r="BU66" s="99">
        <v>0</v>
      </c>
      <c r="BV66" s="99">
        <v>0</v>
      </c>
      <c r="BW66" s="99">
        <v>0</v>
      </c>
    </row>
    <row r="67" spans="2:75" x14ac:dyDescent="0.2">
      <c r="B67" s="98" t="s">
        <v>123</v>
      </c>
      <c r="C67" s="99">
        <v>6604</v>
      </c>
      <c r="D67" s="99">
        <v>6676</v>
      </c>
      <c r="E67" s="99">
        <v>6608</v>
      </c>
      <c r="F67" s="99">
        <v>6604</v>
      </c>
      <c r="G67" s="99">
        <v>6604</v>
      </c>
      <c r="H67" s="99">
        <v>6341</v>
      </c>
      <c r="I67" s="99">
        <v>6260</v>
      </c>
      <c r="J67" s="99">
        <v>9625</v>
      </c>
      <c r="K67" s="99">
        <v>10332</v>
      </c>
      <c r="L67" s="99">
        <v>10203</v>
      </c>
      <c r="M67" s="99">
        <v>10153</v>
      </c>
      <c r="N67" s="99">
        <v>7105</v>
      </c>
      <c r="O67" s="99">
        <v>7028</v>
      </c>
      <c r="P67" s="99">
        <v>6953</v>
      </c>
      <c r="Q67" s="99">
        <v>6887</v>
      </c>
      <c r="R67" s="99">
        <v>6826</v>
      </c>
      <c r="S67" s="99">
        <v>6768</v>
      </c>
      <c r="T67" s="99">
        <v>6706</v>
      </c>
      <c r="U67" s="99">
        <v>6645</v>
      </c>
      <c r="V67" s="99">
        <v>6580</v>
      </c>
      <c r="W67" s="99">
        <v>6510</v>
      </c>
      <c r="X67" s="99">
        <v>6444</v>
      </c>
      <c r="Y67" s="99">
        <v>6385</v>
      </c>
      <c r="Z67" s="99">
        <v>6314</v>
      </c>
      <c r="AA67" s="99">
        <v>6233</v>
      </c>
      <c r="AB67" s="99">
        <v>6204</v>
      </c>
      <c r="AC67" s="99">
        <v>6114</v>
      </c>
      <c r="AD67" s="99">
        <v>6008</v>
      </c>
      <c r="AE67" s="99">
        <v>5888</v>
      </c>
      <c r="AF67" s="99">
        <v>6895</v>
      </c>
      <c r="AG67" s="99">
        <v>6760</v>
      </c>
      <c r="AH67" s="99">
        <v>6581</v>
      </c>
      <c r="AI67" s="99">
        <v>4673</v>
      </c>
      <c r="AJ67" s="99">
        <v>3653</v>
      </c>
      <c r="AK67" s="99">
        <v>3511</v>
      </c>
      <c r="AL67" s="99">
        <v>3365</v>
      </c>
      <c r="AM67" s="99">
        <v>3216</v>
      </c>
      <c r="AN67" s="99">
        <v>3065</v>
      </c>
      <c r="AO67" s="99">
        <v>2911</v>
      </c>
      <c r="AP67" s="99">
        <v>2750</v>
      </c>
      <c r="AQ67" s="99">
        <v>2584</v>
      </c>
      <c r="AR67" s="99">
        <v>2413</v>
      </c>
      <c r="AS67" s="99">
        <v>2238</v>
      </c>
      <c r="AT67" s="99">
        <v>2061</v>
      </c>
      <c r="AU67" s="99">
        <v>1884</v>
      </c>
      <c r="AV67" s="99">
        <v>1708</v>
      </c>
      <c r="AW67" s="99">
        <v>1535</v>
      </c>
      <c r="AX67" s="99">
        <v>1363</v>
      </c>
      <c r="AY67" s="99">
        <v>1191</v>
      </c>
      <c r="AZ67" s="99">
        <v>1017</v>
      </c>
      <c r="BA67" s="99">
        <v>839</v>
      </c>
      <c r="BB67" s="99">
        <v>655</v>
      </c>
      <c r="BC67" s="99">
        <v>466</v>
      </c>
      <c r="BD67" s="99">
        <v>270</v>
      </c>
      <c r="BE67" s="99">
        <v>68</v>
      </c>
      <c r="BF67" s="99">
        <v>0</v>
      </c>
      <c r="BG67" s="99">
        <v>0</v>
      </c>
      <c r="BH67" s="99">
        <v>0</v>
      </c>
      <c r="BI67" s="99">
        <v>6604</v>
      </c>
      <c r="BJ67" s="99">
        <v>9625</v>
      </c>
      <c r="BK67" s="99">
        <v>7105</v>
      </c>
      <c r="BL67" s="99">
        <v>6826</v>
      </c>
      <c r="BM67" s="99">
        <v>6580</v>
      </c>
      <c r="BN67" s="99">
        <v>6314</v>
      </c>
      <c r="BO67" s="99">
        <v>6008</v>
      </c>
      <c r="BP67" s="99">
        <v>6581</v>
      </c>
      <c r="BQ67" s="99">
        <v>3365</v>
      </c>
      <c r="BR67" s="99">
        <v>2750</v>
      </c>
      <c r="BS67" s="99">
        <v>2061</v>
      </c>
      <c r="BT67" s="99">
        <v>1363</v>
      </c>
      <c r="BU67" s="99">
        <v>655</v>
      </c>
      <c r="BV67" s="99">
        <v>0</v>
      </c>
      <c r="BW67" s="99">
        <v>0</v>
      </c>
    </row>
    <row r="68" spans="2:75" x14ac:dyDescent="0.2">
      <c r="B68" s="98" t="s">
        <v>167</v>
      </c>
      <c r="C68" s="99">
        <v>0</v>
      </c>
      <c r="D68" s="99">
        <v>0</v>
      </c>
      <c r="E68" s="99">
        <v>0</v>
      </c>
      <c r="F68" s="99">
        <v>0</v>
      </c>
      <c r="G68" s="99">
        <v>0</v>
      </c>
      <c r="H68" s="99">
        <v>0</v>
      </c>
      <c r="I68" s="99">
        <v>0</v>
      </c>
      <c r="J68" s="99">
        <v>0</v>
      </c>
      <c r="K68" s="99">
        <v>0</v>
      </c>
      <c r="L68" s="99">
        <v>0</v>
      </c>
      <c r="M68" s="99">
        <v>0</v>
      </c>
      <c r="N68" s="99">
        <v>3856</v>
      </c>
      <c r="O68" s="99">
        <v>4222</v>
      </c>
      <c r="P68" s="99">
        <v>5142</v>
      </c>
      <c r="Q68" s="99">
        <v>7428</v>
      </c>
      <c r="R68" s="99">
        <v>5103</v>
      </c>
      <c r="S68" s="99">
        <v>6142</v>
      </c>
      <c r="T68" s="99">
        <v>6351</v>
      </c>
      <c r="U68" s="99">
        <v>6351</v>
      </c>
      <c r="V68" s="99">
        <v>6351</v>
      </c>
      <c r="W68" s="99">
        <v>5891</v>
      </c>
      <c r="X68" s="99">
        <v>4730</v>
      </c>
      <c r="Y68" s="99">
        <v>4730</v>
      </c>
      <c r="Z68" s="99">
        <v>3765</v>
      </c>
      <c r="AA68" s="99">
        <v>3373</v>
      </c>
      <c r="AB68" s="99">
        <v>3373</v>
      </c>
      <c r="AC68" s="99">
        <v>3373</v>
      </c>
      <c r="AD68" s="99">
        <v>2103</v>
      </c>
      <c r="AE68" s="99">
        <v>1457</v>
      </c>
      <c r="AF68" s="99">
        <v>0</v>
      </c>
      <c r="AG68" s="99">
        <v>0</v>
      </c>
      <c r="AH68" s="99">
        <v>0</v>
      </c>
      <c r="AI68" s="99">
        <v>0</v>
      </c>
      <c r="AJ68" s="99">
        <v>0</v>
      </c>
      <c r="AK68" s="99">
        <v>0</v>
      </c>
      <c r="AL68" s="99">
        <v>0</v>
      </c>
      <c r="AM68" s="99">
        <v>0</v>
      </c>
      <c r="AN68" s="99">
        <v>0</v>
      </c>
      <c r="AO68" s="99">
        <v>0</v>
      </c>
      <c r="AP68" s="99">
        <v>0</v>
      </c>
      <c r="AQ68" s="99">
        <v>0</v>
      </c>
      <c r="AR68" s="99">
        <v>0</v>
      </c>
      <c r="AS68" s="99">
        <v>0</v>
      </c>
      <c r="AT68" s="99">
        <v>0</v>
      </c>
      <c r="AU68" s="99">
        <v>0</v>
      </c>
      <c r="AV68" s="99">
        <v>0</v>
      </c>
      <c r="AW68" s="99">
        <v>0</v>
      </c>
      <c r="AX68" s="99"/>
      <c r="AY68" s="99">
        <v>0</v>
      </c>
      <c r="AZ68" s="99"/>
      <c r="BA68" s="99">
        <v>0</v>
      </c>
      <c r="BB68" s="99"/>
      <c r="BC68" s="99">
        <v>0</v>
      </c>
      <c r="BD68" s="99">
        <v>0</v>
      </c>
      <c r="BE68" s="99">
        <v>0</v>
      </c>
      <c r="BF68" s="99">
        <v>0</v>
      </c>
      <c r="BG68" s="99">
        <v>0</v>
      </c>
      <c r="BH68" s="99"/>
      <c r="BI68" s="99">
        <v>0</v>
      </c>
      <c r="BJ68" s="99">
        <v>0</v>
      </c>
      <c r="BK68" s="99">
        <v>3856</v>
      </c>
      <c r="BL68" s="99">
        <v>5103</v>
      </c>
      <c r="BM68" s="99">
        <v>6351</v>
      </c>
      <c r="BN68" s="99">
        <v>3765</v>
      </c>
      <c r="BO68" s="99">
        <v>2103</v>
      </c>
      <c r="BP68" s="99">
        <v>0</v>
      </c>
      <c r="BQ68" s="99">
        <v>0</v>
      </c>
      <c r="BR68" s="99">
        <v>0</v>
      </c>
      <c r="BS68" s="99">
        <v>0</v>
      </c>
      <c r="BT68" s="99">
        <v>0</v>
      </c>
      <c r="BU68" s="99">
        <v>0</v>
      </c>
      <c r="BV68" s="99">
        <v>0</v>
      </c>
      <c r="BW68" s="99">
        <v>0</v>
      </c>
    </row>
    <row r="69" spans="2:75" x14ac:dyDescent="0.2">
      <c r="B69" s="98" t="s">
        <v>166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>
        <v>0</v>
      </c>
      <c r="AZ69" s="99">
        <v>0</v>
      </c>
      <c r="BA69" s="99">
        <v>0</v>
      </c>
      <c r="BB69" s="99">
        <v>0</v>
      </c>
      <c r="BC69" s="99">
        <v>54960</v>
      </c>
      <c r="BD69" s="99">
        <v>54960</v>
      </c>
      <c r="BE69" s="99">
        <v>54960</v>
      </c>
      <c r="BF69" s="99">
        <v>54960</v>
      </c>
      <c r="BG69" s="99">
        <v>54960</v>
      </c>
      <c r="BH69" s="99">
        <v>54960</v>
      </c>
      <c r="BI69" s="99">
        <v>0</v>
      </c>
      <c r="BJ69" s="99">
        <v>0</v>
      </c>
      <c r="BK69" s="99">
        <v>0</v>
      </c>
      <c r="BL69" s="99">
        <v>0</v>
      </c>
      <c r="BM69" s="99">
        <v>0</v>
      </c>
      <c r="BN69" s="99">
        <v>0</v>
      </c>
      <c r="BO69" s="99">
        <v>0</v>
      </c>
      <c r="BP69" s="99">
        <v>0</v>
      </c>
      <c r="BQ69" s="99">
        <v>0</v>
      </c>
      <c r="BR69" s="99">
        <v>0</v>
      </c>
      <c r="BS69" s="99">
        <v>0</v>
      </c>
      <c r="BT69" s="99">
        <v>0</v>
      </c>
      <c r="BU69" s="99">
        <v>0</v>
      </c>
      <c r="BV69" s="99">
        <v>54960</v>
      </c>
      <c r="BW69" s="99">
        <v>54960</v>
      </c>
    </row>
    <row r="70" spans="2:75" ht="14.25" customHeight="1" x14ac:dyDescent="0.2">
      <c r="B70" s="98" t="s">
        <v>165</v>
      </c>
      <c r="C70" s="99">
        <v>0</v>
      </c>
      <c r="D70" s="99">
        <v>0</v>
      </c>
      <c r="E70" s="99">
        <v>0</v>
      </c>
      <c r="F70" s="99">
        <v>0</v>
      </c>
      <c r="G70" s="99">
        <v>0</v>
      </c>
      <c r="H70" s="99">
        <v>0</v>
      </c>
      <c r="I70" s="99">
        <v>0</v>
      </c>
      <c r="J70" s="99">
        <v>0</v>
      </c>
      <c r="K70" s="99">
        <v>0</v>
      </c>
      <c r="L70" s="99">
        <v>0</v>
      </c>
      <c r="M70" s="99">
        <v>0</v>
      </c>
      <c r="N70" s="99">
        <v>0</v>
      </c>
      <c r="O70" s="99">
        <v>0</v>
      </c>
      <c r="P70" s="99">
        <v>0</v>
      </c>
      <c r="Q70" s="99">
        <v>0</v>
      </c>
      <c r="R70" s="99">
        <v>0</v>
      </c>
      <c r="S70" s="99">
        <v>0</v>
      </c>
      <c r="T70" s="99">
        <v>0</v>
      </c>
      <c r="U70" s="99">
        <v>0</v>
      </c>
      <c r="V70" s="99">
        <v>0</v>
      </c>
      <c r="W70" s="99">
        <v>0</v>
      </c>
      <c r="X70" s="99">
        <v>0</v>
      </c>
      <c r="Y70" s="99">
        <v>0</v>
      </c>
      <c r="Z70" s="99">
        <v>0</v>
      </c>
      <c r="AA70" s="99">
        <v>0</v>
      </c>
      <c r="AB70" s="99">
        <v>0</v>
      </c>
      <c r="AC70" s="99">
        <v>0</v>
      </c>
      <c r="AD70" s="99">
        <v>0</v>
      </c>
      <c r="AE70" s="99">
        <v>0</v>
      </c>
      <c r="AF70" s="99">
        <v>0</v>
      </c>
      <c r="AG70" s="99">
        <v>0</v>
      </c>
      <c r="AH70" s="99">
        <v>0</v>
      </c>
      <c r="AI70" s="99">
        <v>0</v>
      </c>
      <c r="AJ70" s="99">
        <v>0</v>
      </c>
      <c r="AK70" s="99">
        <v>0</v>
      </c>
      <c r="AL70" s="99">
        <v>0</v>
      </c>
      <c r="AM70" s="99">
        <v>2781</v>
      </c>
      <c r="AN70" s="99">
        <v>431</v>
      </c>
      <c r="AO70" s="99">
        <v>1753</v>
      </c>
      <c r="AP70" s="99">
        <v>1597</v>
      </c>
      <c r="AQ70" s="99">
        <v>5628</v>
      </c>
      <c r="AR70" s="99">
        <v>4499</v>
      </c>
      <c r="AS70" s="99">
        <v>3522</v>
      </c>
      <c r="AT70" s="99">
        <v>2565</v>
      </c>
      <c r="AU70" s="99">
        <v>1534</v>
      </c>
      <c r="AV70" s="99">
        <v>866</v>
      </c>
      <c r="AW70" s="99">
        <v>510</v>
      </c>
      <c r="AX70" s="99">
        <v>583</v>
      </c>
      <c r="AY70" s="99">
        <v>583</v>
      </c>
      <c r="AZ70" s="99">
        <v>583</v>
      </c>
      <c r="BA70" s="99">
        <v>0</v>
      </c>
      <c r="BB70" s="99">
        <v>357</v>
      </c>
      <c r="BC70" s="99">
        <v>353</v>
      </c>
      <c r="BD70" s="99">
        <v>730</v>
      </c>
      <c r="BE70" s="99">
        <v>679</v>
      </c>
      <c r="BF70" s="99">
        <v>787</v>
      </c>
      <c r="BG70" s="99">
        <v>20480</v>
      </c>
      <c r="BH70" s="99">
        <v>20053</v>
      </c>
      <c r="BI70" s="99">
        <v>0</v>
      </c>
      <c r="BJ70" s="99">
        <v>0</v>
      </c>
      <c r="BK70" s="99">
        <v>0</v>
      </c>
      <c r="BL70" s="99">
        <v>0</v>
      </c>
      <c r="BM70" s="99">
        <v>0</v>
      </c>
      <c r="BN70" s="99">
        <v>0</v>
      </c>
      <c r="BO70" s="99">
        <v>0</v>
      </c>
      <c r="BP70" s="99">
        <v>0</v>
      </c>
      <c r="BQ70" s="99">
        <v>0</v>
      </c>
      <c r="BR70" s="99">
        <v>1597</v>
      </c>
      <c r="BS70" s="99">
        <v>2565</v>
      </c>
      <c r="BT70" s="99">
        <v>583</v>
      </c>
      <c r="BU70" s="99">
        <v>357</v>
      </c>
      <c r="BV70" s="99">
        <v>787</v>
      </c>
      <c r="BW70" s="99">
        <v>20053</v>
      </c>
    </row>
    <row r="71" spans="2:75" ht="14.25" customHeight="1" x14ac:dyDescent="0.2">
      <c r="B71" s="98" t="s">
        <v>121</v>
      </c>
      <c r="C71" s="99">
        <v>995</v>
      </c>
      <c r="D71" s="99">
        <v>1245</v>
      </c>
      <c r="E71" s="99">
        <v>1119</v>
      </c>
      <c r="F71" s="99">
        <v>995</v>
      </c>
      <c r="G71" s="99">
        <v>885</v>
      </c>
      <c r="H71" s="99">
        <v>761</v>
      </c>
      <c r="I71" s="99">
        <v>617</v>
      </c>
      <c r="J71" s="99">
        <v>483</v>
      </c>
      <c r="K71" s="99">
        <v>340</v>
      </c>
      <c r="L71" s="99">
        <v>199</v>
      </c>
      <c r="M71" s="99">
        <v>51</v>
      </c>
      <c r="N71" s="99">
        <v>0</v>
      </c>
      <c r="O71" s="99">
        <v>0</v>
      </c>
      <c r="P71" s="99">
        <v>0</v>
      </c>
      <c r="Q71" s="99">
        <v>0</v>
      </c>
      <c r="R71" s="99">
        <v>0</v>
      </c>
      <c r="S71" s="99">
        <v>0</v>
      </c>
      <c r="T71" s="99">
        <v>25</v>
      </c>
      <c r="U71" s="99">
        <v>112</v>
      </c>
      <c r="V71" s="99">
        <v>200</v>
      </c>
      <c r="W71" s="99">
        <v>268</v>
      </c>
      <c r="X71" s="99">
        <v>336</v>
      </c>
      <c r="Y71" s="99">
        <v>557</v>
      </c>
      <c r="Z71" s="99">
        <v>904</v>
      </c>
      <c r="AA71" s="99">
        <v>934</v>
      </c>
      <c r="AB71" s="99">
        <v>993</v>
      </c>
      <c r="AC71" s="99">
        <v>236</v>
      </c>
      <c r="AD71" s="99">
        <v>208</v>
      </c>
      <c r="AE71" s="99">
        <v>192</v>
      </c>
      <c r="AF71" s="99">
        <v>170</v>
      </c>
      <c r="AG71" s="99">
        <v>150</v>
      </c>
      <c r="AH71" s="99">
        <v>130</v>
      </c>
      <c r="AI71" s="99">
        <v>104</v>
      </c>
      <c r="AJ71" s="99">
        <v>85</v>
      </c>
      <c r="AK71" s="99">
        <v>65</v>
      </c>
      <c r="AL71" s="99">
        <v>46</v>
      </c>
      <c r="AM71" s="99">
        <v>26</v>
      </c>
      <c r="AN71" s="99">
        <v>0</v>
      </c>
      <c r="AO71" s="99">
        <v>0</v>
      </c>
      <c r="AP71" s="99">
        <v>0</v>
      </c>
      <c r="AQ71" s="99">
        <v>0</v>
      </c>
      <c r="AR71" s="99">
        <v>0</v>
      </c>
      <c r="AS71" s="99">
        <v>0</v>
      </c>
      <c r="AT71" s="99">
        <v>0</v>
      </c>
      <c r="AU71" s="99">
        <v>0</v>
      </c>
      <c r="AV71" s="99">
        <v>0</v>
      </c>
      <c r="AW71" s="99">
        <v>0</v>
      </c>
      <c r="AX71" s="99"/>
      <c r="AY71" s="99">
        <v>0</v>
      </c>
      <c r="AZ71" s="99"/>
      <c r="BA71" s="99">
        <v>0</v>
      </c>
      <c r="BB71" s="99"/>
      <c r="BC71" s="99">
        <v>364</v>
      </c>
      <c r="BD71" s="99">
        <v>1443</v>
      </c>
      <c r="BE71" s="99">
        <v>1974</v>
      </c>
      <c r="BF71" s="99">
        <v>3617</v>
      </c>
      <c r="BG71" s="99">
        <v>4124</v>
      </c>
      <c r="BH71" s="99">
        <v>1811</v>
      </c>
      <c r="BI71" s="99">
        <v>995</v>
      </c>
      <c r="BJ71" s="99">
        <v>483</v>
      </c>
      <c r="BK71" s="99">
        <v>0</v>
      </c>
      <c r="BL71" s="99">
        <v>0</v>
      </c>
      <c r="BM71" s="99">
        <v>200</v>
      </c>
      <c r="BN71" s="99">
        <v>904</v>
      </c>
      <c r="BO71" s="99">
        <v>208</v>
      </c>
      <c r="BP71" s="99">
        <v>130</v>
      </c>
      <c r="BQ71" s="99">
        <v>46</v>
      </c>
      <c r="BR71" s="99">
        <v>0</v>
      </c>
      <c r="BS71" s="99">
        <v>0</v>
      </c>
      <c r="BT71" s="99">
        <v>0</v>
      </c>
      <c r="BU71" s="99">
        <v>0</v>
      </c>
      <c r="BV71" s="99">
        <v>3617</v>
      </c>
      <c r="BW71" s="99">
        <v>1811</v>
      </c>
    </row>
    <row r="72" spans="2:75" x14ac:dyDescent="0.2">
      <c r="B72" s="37" t="s">
        <v>164</v>
      </c>
      <c r="C72" s="36">
        <v>268653</v>
      </c>
      <c r="D72" s="36">
        <v>244217</v>
      </c>
      <c r="E72" s="36">
        <v>251236</v>
      </c>
      <c r="F72" s="36">
        <v>268653</v>
      </c>
      <c r="G72" s="36">
        <v>265505</v>
      </c>
      <c r="H72" s="36">
        <v>271713</v>
      </c>
      <c r="I72" s="36">
        <v>279810</v>
      </c>
      <c r="J72" s="36">
        <v>296913</v>
      </c>
      <c r="K72" s="36">
        <v>300345</v>
      </c>
      <c r="L72" s="36">
        <v>300692</v>
      </c>
      <c r="M72" s="36">
        <v>308170</v>
      </c>
      <c r="N72" s="36">
        <v>320973</v>
      </c>
      <c r="O72" s="36">
        <v>329563</v>
      </c>
      <c r="P72" s="36">
        <v>331972</v>
      </c>
      <c r="Q72" s="36">
        <v>351730</v>
      </c>
      <c r="R72" s="36">
        <v>364082</v>
      </c>
      <c r="S72" s="36">
        <v>387872</v>
      </c>
      <c r="T72" s="36">
        <v>401945</v>
      </c>
      <c r="U72" s="36">
        <v>470248</v>
      </c>
      <c r="V72" s="36">
        <v>508814</v>
      </c>
      <c r="W72" s="36">
        <v>494690</v>
      </c>
      <c r="X72" s="36">
        <v>472280</v>
      </c>
      <c r="Y72" s="36">
        <v>479341</v>
      </c>
      <c r="Z72" s="36">
        <v>491362</v>
      </c>
      <c r="AA72" s="36">
        <v>485874</v>
      </c>
      <c r="AB72" s="36">
        <v>477245</v>
      </c>
      <c r="AC72" s="36">
        <v>479811</v>
      </c>
      <c r="AD72" s="36">
        <v>468852</v>
      </c>
      <c r="AE72" s="36">
        <v>463289</v>
      </c>
      <c r="AF72" s="36">
        <v>458308</v>
      </c>
      <c r="AG72" s="36">
        <v>454611</v>
      </c>
      <c r="AH72" s="36">
        <v>435349</v>
      </c>
      <c r="AI72" s="36">
        <v>424193</v>
      </c>
      <c r="AJ72" s="36">
        <v>410762</v>
      </c>
      <c r="AK72" s="36">
        <v>414867</v>
      </c>
      <c r="AL72" s="36">
        <v>441025</v>
      </c>
      <c r="AM72" s="36">
        <v>445107</v>
      </c>
      <c r="AN72" s="36">
        <v>441589</v>
      </c>
      <c r="AO72" s="36">
        <v>456590</v>
      </c>
      <c r="AP72" s="36">
        <v>467384</v>
      </c>
      <c r="AQ72" s="36">
        <v>476133</v>
      </c>
      <c r="AR72" s="36">
        <v>491331</v>
      </c>
      <c r="AS72" s="36">
        <v>513931</v>
      </c>
      <c r="AT72" s="36">
        <v>517651</v>
      </c>
      <c r="AU72" s="36">
        <v>535000</v>
      </c>
      <c r="AV72" s="36">
        <v>649707</v>
      </c>
      <c r="AW72" s="36">
        <v>687143</v>
      </c>
      <c r="AX72" s="36">
        <v>461630</v>
      </c>
      <c r="AY72" s="36">
        <v>493349.82692999998</v>
      </c>
      <c r="AZ72" s="36">
        <v>554396</v>
      </c>
      <c r="BA72" s="36">
        <v>631379</v>
      </c>
      <c r="BB72" s="36">
        <v>597270</v>
      </c>
      <c r="BC72" s="36">
        <v>650729</v>
      </c>
      <c r="BD72" s="36">
        <v>668654</v>
      </c>
      <c r="BE72" s="36">
        <v>681618</v>
      </c>
      <c r="BF72" s="36">
        <v>726203</v>
      </c>
      <c r="BG72" s="36">
        <f t="shared" ref="BG72" si="8">SUM(BG73:BG79)</f>
        <v>779763</v>
      </c>
      <c r="BH72" s="36">
        <f t="shared" ref="BH72" si="9">SUM(BH73:BH79)</f>
        <v>738241</v>
      </c>
      <c r="BI72" s="36">
        <v>268653</v>
      </c>
      <c r="BJ72" s="36">
        <v>296913</v>
      </c>
      <c r="BK72" s="36">
        <v>320973</v>
      </c>
      <c r="BL72" s="36">
        <v>364082</v>
      </c>
      <c r="BM72" s="36">
        <v>508814</v>
      </c>
      <c r="BN72" s="36">
        <v>491362</v>
      </c>
      <c r="BO72" s="36">
        <v>468852</v>
      </c>
      <c r="BP72" s="36">
        <v>435349</v>
      </c>
      <c r="BQ72" s="36">
        <v>441025</v>
      </c>
      <c r="BR72" s="36">
        <v>467384</v>
      </c>
      <c r="BS72" s="36">
        <v>517651</v>
      </c>
      <c r="BT72" s="36">
        <v>461630</v>
      </c>
      <c r="BU72" s="36">
        <v>597270</v>
      </c>
      <c r="BV72" s="36">
        <v>726203</v>
      </c>
      <c r="BW72" s="36">
        <v>738241</v>
      </c>
    </row>
    <row r="73" spans="2:75" x14ac:dyDescent="0.2">
      <c r="B73" s="98" t="s">
        <v>163</v>
      </c>
      <c r="C73" s="99">
        <v>429442</v>
      </c>
      <c r="D73" s="99">
        <v>428938</v>
      </c>
      <c r="E73" s="99">
        <v>429387</v>
      </c>
      <c r="F73" s="99">
        <v>429442</v>
      </c>
      <c r="G73" s="99">
        <v>429443</v>
      </c>
      <c r="H73" s="99">
        <v>429443</v>
      </c>
      <c r="I73" s="99">
        <v>429443</v>
      </c>
      <c r="J73" s="99">
        <v>429443</v>
      </c>
      <c r="K73" s="99">
        <v>429455</v>
      </c>
      <c r="L73" s="99">
        <v>452914</v>
      </c>
      <c r="M73" s="99">
        <v>230636</v>
      </c>
      <c r="N73" s="99">
        <v>230636</v>
      </c>
      <c r="O73" s="99">
        <v>230636</v>
      </c>
      <c r="P73" s="99">
        <v>230636</v>
      </c>
      <c r="Q73" s="99">
        <v>230636</v>
      </c>
      <c r="R73" s="99">
        <v>230636</v>
      </c>
      <c r="S73" s="99">
        <v>230652</v>
      </c>
      <c r="T73" s="99">
        <v>230658</v>
      </c>
      <c r="U73" s="99">
        <v>234222</v>
      </c>
      <c r="V73" s="99">
        <v>234222</v>
      </c>
      <c r="W73" s="99">
        <v>234223</v>
      </c>
      <c r="X73" s="99">
        <v>234322</v>
      </c>
      <c r="Y73" s="99">
        <v>234322</v>
      </c>
      <c r="Z73" s="99">
        <v>234322</v>
      </c>
      <c r="AA73" s="99">
        <v>234322</v>
      </c>
      <c r="AB73" s="99">
        <v>234322</v>
      </c>
      <c r="AC73" s="99">
        <v>234322</v>
      </c>
      <c r="AD73" s="99">
        <v>234322</v>
      </c>
      <c r="AE73" s="99">
        <v>234322</v>
      </c>
      <c r="AF73" s="99">
        <v>234322</v>
      </c>
      <c r="AG73" s="99">
        <v>234322</v>
      </c>
      <c r="AH73" s="99">
        <v>234322</v>
      </c>
      <c r="AI73" s="99">
        <v>234322</v>
      </c>
      <c r="AJ73" s="99">
        <v>234322</v>
      </c>
      <c r="AK73" s="99">
        <v>234322</v>
      </c>
      <c r="AL73" s="99">
        <v>234322</v>
      </c>
      <c r="AM73" s="99">
        <v>234322</v>
      </c>
      <c r="AN73" s="99">
        <v>234322</v>
      </c>
      <c r="AO73" s="99">
        <v>234322</v>
      </c>
      <c r="AP73" s="99">
        <v>234322</v>
      </c>
      <c r="AQ73" s="99">
        <v>234322</v>
      </c>
      <c r="AR73" s="99">
        <v>234322</v>
      </c>
      <c r="AS73" s="99">
        <v>234322</v>
      </c>
      <c r="AT73" s="99">
        <v>234322</v>
      </c>
      <c r="AU73" s="99">
        <v>234322</v>
      </c>
      <c r="AV73" s="99">
        <v>423216</v>
      </c>
      <c r="AW73" s="99">
        <v>423216</v>
      </c>
      <c r="AX73" s="99">
        <v>144694</v>
      </c>
      <c r="AY73" s="99">
        <v>144694</v>
      </c>
      <c r="AZ73" s="99">
        <v>144694</v>
      </c>
      <c r="BA73" s="99">
        <v>144694</v>
      </c>
      <c r="BB73" s="99">
        <v>144694</v>
      </c>
      <c r="BC73" s="99">
        <v>144694</v>
      </c>
      <c r="BD73" s="99">
        <v>244694</v>
      </c>
      <c r="BE73" s="99">
        <v>244694</v>
      </c>
      <c r="BF73" s="99">
        <v>244694</v>
      </c>
      <c r="BG73" s="99">
        <v>244694</v>
      </c>
      <c r="BH73" s="99">
        <v>344694</v>
      </c>
      <c r="BI73" s="99">
        <v>429442</v>
      </c>
      <c r="BJ73" s="99">
        <v>429443</v>
      </c>
      <c r="BK73" s="99">
        <v>230636</v>
      </c>
      <c r="BL73" s="99">
        <v>230636</v>
      </c>
      <c r="BM73" s="99">
        <v>234222</v>
      </c>
      <c r="BN73" s="99">
        <v>234322</v>
      </c>
      <c r="BO73" s="99">
        <v>234322</v>
      </c>
      <c r="BP73" s="99">
        <v>234322</v>
      </c>
      <c r="BQ73" s="99">
        <v>234322</v>
      </c>
      <c r="BR73" s="99">
        <v>234322</v>
      </c>
      <c r="BS73" s="99">
        <v>234322</v>
      </c>
      <c r="BT73" s="99">
        <v>144694</v>
      </c>
      <c r="BU73" s="99">
        <v>144694</v>
      </c>
      <c r="BV73" s="99">
        <v>244694</v>
      </c>
      <c r="BW73" s="99">
        <v>344694</v>
      </c>
    </row>
    <row r="74" spans="2:75" x14ac:dyDescent="0.2">
      <c r="B74" s="98" t="s">
        <v>101</v>
      </c>
      <c r="C74" s="99">
        <v>0</v>
      </c>
      <c r="D74" s="99">
        <v>0</v>
      </c>
      <c r="E74" s="99">
        <v>0</v>
      </c>
      <c r="F74" s="99">
        <v>0</v>
      </c>
      <c r="G74" s="99">
        <v>0</v>
      </c>
      <c r="H74" s="99">
        <v>0</v>
      </c>
      <c r="I74" s="99">
        <v>0</v>
      </c>
      <c r="J74" s="99">
        <v>0</v>
      </c>
      <c r="K74" s="99">
        <v>0</v>
      </c>
      <c r="L74" s="99">
        <v>0</v>
      </c>
      <c r="M74" s="99">
        <v>0</v>
      </c>
      <c r="N74" s="99">
        <v>0</v>
      </c>
      <c r="O74" s="99">
        <v>1</v>
      </c>
      <c r="P74" s="99">
        <v>0</v>
      </c>
      <c r="Q74" s="99">
        <v>0</v>
      </c>
      <c r="R74" s="99">
        <v>0</v>
      </c>
      <c r="S74" s="99">
        <v>0</v>
      </c>
      <c r="T74" s="99">
        <v>0</v>
      </c>
      <c r="U74" s="99">
        <v>0</v>
      </c>
      <c r="V74" s="99">
        <v>0</v>
      </c>
      <c r="W74" s="99">
        <v>0</v>
      </c>
      <c r="X74" s="99">
        <v>0</v>
      </c>
      <c r="Y74" s="99">
        <v>0</v>
      </c>
      <c r="Z74" s="99">
        <v>0</v>
      </c>
      <c r="AA74" s="99">
        <v>0</v>
      </c>
      <c r="AB74" s="99">
        <v>0</v>
      </c>
      <c r="AC74" s="99">
        <v>0</v>
      </c>
      <c r="AD74" s="99">
        <v>0</v>
      </c>
      <c r="AE74" s="99">
        <v>0</v>
      </c>
      <c r="AF74" s="99">
        <v>0</v>
      </c>
      <c r="AG74" s="99">
        <v>0</v>
      </c>
      <c r="AH74" s="99">
        <v>0</v>
      </c>
      <c r="AI74" s="99">
        <v>0</v>
      </c>
      <c r="AJ74" s="99">
        <v>0</v>
      </c>
      <c r="AK74" s="99">
        <v>0</v>
      </c>
      <c r="AL74" s="99">
        <v>0</v>
      </c>
      <c r="AM74" s="99">
        <v>0</v>
      </c>
      <c r="AN74" s="99">
        <v>0</v>
      </c>
      <c r="AO74" s="99">
        <v>0</v>
      </c>
      <c r="AP74" s="99">
        <v>0</v>
      </c>
      <c r="AQ74" s="99">
        <v>0</v>
      </c>
      <c r="AR74" s="99">
        <v>0</v>
      </c>
      <c r="AS74" s="99">
        <v>0</v>
      </c>
      <c r="AT74" s="99">
        <v>0</v>
      </c>
      <c r="AU74" s="99" t="s">
        <v>160</v>
      </c>
      <c r="AV74" s="99">
        <v>-662</v>
      </c>
      <c r="AW74" s="99">
        <v>-662</v>
      </c>
      <c r="AX74" s="99">
        <v>-12417</v>
      </c>
      <c r="AY74" s="99">
        <v>-2383</v>
      </c>
      <c r="AZ74" s="99">
        <v>-1865</v>
      </c>
      <c r="BA74" s="99">
        <v>-7806</v>
      </c>
      <c r="BB74" s="99">
        <v>-7806</v>
      </c>
      <c r="BC74" s="99">
        <v>-7806</v>
      </c>
      <c r="BD74" s="99">
        <v>-22303</v>
      </c>
      <c r="BE74" s="99">
        <v>-22303</v>
      </c>
      <c r="BF74" s="99">
        <v>-22303</v>
      </c>
      <c r="BG74" s="99">
        <v>-22303</v>
      </c>
      <c r="BH74" s="99">
        <v>-22570</v>
      </c>
      <c r="BI74" s="99">
        <v>0</v>
      </c>
      <c r="BJ74" s="99">
        <v>0</v>
      </c>
      <c r="BK74" s="99">
        <v>0</v>
      </c>
      <c r="BL74" s="99">
        <v>0</v>
      </c>
      <c r="BM74" s="99">
        <v>0</v>
      </c>
      <c r="BN74" s="99">
        <v>0</v>
      </c>
      <c r="BO74" s="99">
        <v>0</v>
      </c>
      <c r="BP74" s="99">
        <v>0</v>
      </c>
      <c r="BQ74" s="99">
        <v>0</v>
      </c>
      <c r="BR74" s="99">
        <v>0</v>
      </c>
      <c r="BS74" s="99">
        <v>0</v>
      </c>
      <c r="BT74" s="99">
        <v>-12417</v>
      </c>
      <c r="BU74" s="99">
        <v>-7806</v>
      </c>
      <c r="BV74" s="99">
        <v>-22303</v>
      </c>
      <c r="BW74" s="99">
        <v>-22570</v>
      </c>
    </row>
    <row r="75" spans="2:75" x14ac:dyDescent="0.2">
      <c r="B75" s="98" t="s">
        <v>162</v>
      </c>
      <c r="C75" s="99">
        <v>27604</v>
      </c>
      <c r="D75" s="99">
        <v>27617</v>
      </c>
      <c r="E75" s="99">
        <v>27605</v>
      </c>
      <c r="F75" s="99">
        <v>27604</v>
      </c>
      <c r="G75" s="99">
        <v>27604</v>
      </c>
      <c r="H75" s="99">
        <v>27604</v>
      </c>
      <c r="I75" s="99">
        <v>27604</v>
      </c>
      <c r="J75" s="99">
        <v>27604</v>
      </c>
      <c r="K75" s="99">
        <v>27602</v>
      </c>
      <c r="L75" s="99">
        <v>4141</v>
      </c>
      <c r="M75" s="99">
        <v>4141</v>
      </c>
      <c r="N75" s="99">
        <v>3978</v>
      </c>
      <c r="O75" s="99">
        <v>3977</v>
      </c>
      <c r="P75" s="99">
        <v>3977</v>
      </c>
      <c r="Q75" s="99">
        <v>3977</v>
      </c>
      <c r="R75" s="99">
        <v>3977</v>
      </c>
      <c r="S75" s="99">
        <v>3977</v>
      </c>
      <c r="T75" s="99">
        <v>3977</v>
      </c>
      <c r="U75" s="99">
        <v>34469</v>
      </c>
      <c r="V75" s="99">
        <v>48650</v>
      </c>
      <c r="W75" s="99">
        <v>48806</v>
      </c>
      <c r="X75" s="99">
        <v>48961</v>
      </c>
      <c r="Y75" s="99">
        <v>49279</v>
      </c>
      <c r="Z75" s="99">
        <v>49518</v>
      </c>
      <c r="AA75" s="99">
        <v>49758</v>
      </c>
      <c r="AB75" s="99">
        <v>49996</v>
      </c>
      <c r="AC75" s="99">
        <v>50236</v>
      </c>
      <c r="AD75" s="99">
        <v>50477</v>
      </c>
      <c r="AE75" s="99">
        <v>50716</v>
      </c>
      <c r="AF75" s="99">
        <v>50953</v>
      </c>
      <c r="AG75" s="99">
        <v>51090</v>
      </c>
      <c r="AH75" s="99">
        <v>51231</v>
      </c>
      <c r="AI75" s="99">
        <v>50679</v>
      </c>
      <c r="AJ75" s="99">
        <v>51231</v>
      </c>
      <c r="AK75" s="99">
        <v>51231</v>
      </c>
      <c r="AL75" s="99">
        <v>51231</v>
      </c>
      <c r="AM75" s="99">
        <v>51231</v>
      </c>
      <c r="AN75" s="99">
        <v>51231</v>
      </c>
      <c r="AO75" s="99">
        <v>48576</v>
      </c>
      <c r="AP75" s="99">
        <v>48576</v>
      </c>
      <c r="AQ75" s="99">
        <v>48576</v>
      </c>
      <c r="AR75" s="99">
        <v>48576</v>
      </c>
      <c r="AS75" s="99">
        <v>48345</v>
      </c>
      <c r="AT75" s="99">
        <v>48486</v>
      </c>
      <c r="AU75" s="99">
        <v>48627</v>
      </c>
      <c r="AV75" s="99">
        <v>1104</v>
      </c>
      <c r="AW75" s="99">
        <v>1521</v>
      </c>
      <c r="AX75" s="99">
        <v>1938</v>
      </c>
      <c r="AY75" s="99">
        <v>2356</v>
      </c>
      <c r="AZ75" s="99">
        <v>2568</v>
      </c>
      <c r="BA75" s="99">
        <v>2862</v>
      </c>
      <c r="BB75" s="99">
        <v>3429</v>
      </c>
      <c r="BC75" s="99">
        <v>5647</v>
      </c>
      <c r="BD75" s="99">
        <v>4711</v>
      </c>
      <c r="BE75" s="99">
        <v>6084</v>
      </c>
      <c r="BF75" s="99">
        <v>7456</v>
      </c>
      <c r="BG75" s="99">
        <v>8860</v>
      </c>
      <c r="BH75" s="99">
        <v>7611</v>
      </c>
      <c r="BI75" s="99">
        <v>27604</v>
      </c>
      <c r="BJ75" s="99">
        <v>27604</v>
      </c>
      <c r="BK75" s="99">
        <v>3978</v>
      </c>
      <c r="BL75" s="99">
        <v>3977</v>
      </c>
      <c r="BM75" s="99">
        <v>48650</v>
      </c>
      <c r="BN75" s="99">
        <v>49518</v>
      </c>
      <c r="BO75" s="99">
        <v>50477</v>
      </c>
      <c r="BP75" s="99">
        <v>51231</v>
      </c>
      <c r="BQ75" s="99">
        <v>51231</v>
      </c>
      <c r="BR75" s="99">
        <v>48576</v>
      </c>
      <c r="BS75" s="99">
        <v>48486</v>
      </c>
      <c r="BT75" s="99">
        <v>1938</v>
      </c>
      <c r="BU75" s="99">
        <v>3429</v>
      </c>
      <c r="BV75" s="99">
        <v>7456</v>
      </c>
      <c r="BW75" s="99">
        <v>7611</v>
      </c>
    </row>
    <row r="76" spans="2:75" x14ac:dyDescent="0.2">
      <c r="B76" s="98" t="s">
        <v>159</v>
      </c>
      <c r="C76" s="99">
        <v>2262</v>
      </c>
      <c r="D76" s="99">
        <v>2296</v>
      </c>
      <c r="E76" s="99">
        <v>2280</v>
      </c>
      <c r="F76" s="99">
        <v>2262</v>
      </c>
      <c r="G76" s="99">
        <v>2246</v>
      </c>
      <c r="H76" s="99">
        <v>2230</v>
      </c>
      <c r="I76" s="99">
        <v>2211</v>
      </c>
      <c r="J76" s="99">
        <v>2195</v>
      </c>
      <c r="K76" s="99">
        <v>2178</v>
      </c>
      <c r="L76" s="99">
        <v>2150</v>
      </c>
      <c r="M76" s="99">
        <v>2128</v>
      </c>
      <c r="N76" s="99">
        <v>2106</v>
      </c>
      <c r="O76" s="99">
        <v>2091</v>
      </c>
      <c r="P76" s="99">
        <v>2088</v>
      </c>
      <c r="Q76" s="99">
        <v>2073</v>
      </c>
      <c r="R76" s="99">
        <v>2057</v>
      </c>
      <c r="S76" s="99">
        <v>2042</v>
      </c>
      <c r="T76" s="99">
        <v>2026</v>
      </c>
      <c r="U76" s="99">
        <v>1968</v>
      </c>
      <c r="V76" s="99">
        <v>1953</v>
      </c>
      <c r="W76" s="99">
        <v>1958</v>
      </c>
      <c r="X76" s="99">
        <v>1922</v>
      </c>
      <c r="Y76" s="99">
        <v>1921</v>
      </c>
      <c r="Z76" s="99">
        <v>1928</v>
      </c>
      <c r="AA76" s="99">
        <v>1934</v>
      </c>
      <c r="AB76" s="99">
        <v>1935</v>
      </c>
      <c r="AC76" s="99">
        <v>1935</v>
      </c>
      <c r="AD76" s="99">
        <v>1935</v>
      </c>
      <c r="AE76" s="99">
        <v>1935</v>
      </c>
      <c r="AF76" s="99">
        <v>683</v>
      </c>
      <c r="AG76" s="99">
        <v>683</v>
      </c>
      <c r="AH76" s="99">
        <v>683</v>
      </c>
      <c r="AI76" s="99">
        <v>336</v>
      </c>
      <c r="AJ76" s="99">
        <v>336</v>
      </c>
      <c r="AK76" s="99">
        <v>336</v>
      </c>
      <c r="AL76" s="99">
        <v>336</v>
      </c>
      <c r="AM76" s="99">
        <v>336</v>
      </c>
      <c r="AN76" s="99">
        <v>336</v>
      </c>
      <c r="AO76" s="99">
        <v>336</v>
      </c>
      <c r="AP76" s="99">
        <v>336</v>
      </c>
      <c r="AQ76" s="99">
        <v>336</v>
      </c>
      <c r="AR76" s="99">
        <v>336</v>
      </c>
      <c r="AS76" s="99">
        <v>336</v>
      </c>
      <c r="AT76" s="99">
        <v>336</v>
      </c>
      <c r="AU76" s="99">
        <v>336</v>
      </c>
      <c r="AV76" s="99">
        <v>336</v>
      </c>
      <c r="AW76" s="99">
        <v>225</v>
      </c>
      <c r="AX76" s="99">
        <v>158</v>
      </c>
      <c r="AY76" s="99">
        <v>158</v>
      </c>
      <c r="AZ76" s="99">
        <v>158</v>
      </c>
      <c r="BA76" s="99">
        <v>158</v>
      </c>
      <c r="BB76" s="99">
        <v>158</v>
      </c>
      <c r="BC76" s="99">
        <v>158</v>
      </c>
      <c r="BD76" s="99">
        <v>158</v>
      </c>
      <c r="BE76" s="99">
        <v>158</v>
      </c>
      <c r="BF76" s="99">
        <v>158</v>
      </c>
      <c r="BG76" s="99">
        <v>158</v>
      </c>
      <c r="BH76" s="99">
        <v>158</v>
      </c>
      <c r="BI76" s="99">
        <v>2262</v>
      </c>
      <c r="BJ76" s="99">
        <v>2195</v>
      </c>
      <c r="BK76" s="99">
        <v>2106</v>
      </c>
      <c r="BL76" s="99">
        <v>2057</v>
      </c>
      <c r="BM76" s="99">
        <v>1953</v>
      </c>
      <c r="BN76" s="99">
        <v>1928</v>
      </c>
      <c r="BO76" s="99">
        <v>1935</v>
      </c>
      <c r="BP76" s="99">
        <v>683</v>
      </c>
      <c r="BQ76" s="99">
        <v>336</v>
      </c>
      <c r="BR76" s="99">
        <v>336</v>
      </c>
      <c r="BS76" s="99">
        <v>336</v>
      </c>
      <c r="BT76" s="99">
        <v>158</v>
      </c>
      <c r="BU76" s="99">
        <v>158</v>
      </c>
      <c r="BV76" s="99">
        <v>158</v>
      </c>
      <c r="BW76" s="99">
        <v>158</v>
      </c>
    </row>
    <row r="77" spans="2:75" x14ac:dyDescent="0.2">
      <c r="B77" s="98" t="s">
        <v>161</v>
      </c>
      <c r="C77" s="99">
        <v>62628</v>
      </c>
      <c r="D77" s="99">
        <v>63846</v>
      </c>
      <c r="E77" s="99">
        <v>63237</v>
      </c>
      <c r="F77" s="99">
        <v>62628</v>
      </c>
      <c r="G77" s="99">
        <v>62050</v>
      </c>
      <c r="H77" s="99">
        <v>61418</v>
      </c>
      <c r="I77" s="99">
        <v>60717</v>
      </c>
      <c r="J77" s="99">
        <v>59950</v>
      </c>
      <c r="K77" s="99">
        <v>59323</v>
      </c>
      <c r="L77" s="99">
        <v>58496</v>
      </c>
      <c r="M77" s="99">
        <v>57874</v>
      </c>
      <c r="N77" s="99">
        <v>57228</v>
      </c>
      <c r="O77" s="99">
        <v>56602</v>
      </c>
      <c r="P77" s="99">
        <v>55980</v>
      </c>
      <c r="Q77" s="99">
        <v>55359</v>
      </c>
      <c r="R77" s="99">
        <v>54737</v>
      </c>
      <c r="S77" s="99">
        <v>54115</v>
      </c>
      <c r="T77" s="99">
        <v>53493</v>
      </c>
      <c r="U77" s="99">
        <v>52837</v>
      </c>
      <c r="V77" s="99">
        <v>52243</v>
      </c>
      <c r="W77" s="99">
        <v>51673</v>
      </c>
      <c r="X77" s="99">
        <v>51120</v>
      </c>
      <c r="Y77" s="99">
        <v>50570</v>
      </c>
      <c r="Z77" s="99">
        <v>50026</v>
      </c>
      <c r="AA77" s="99">
        <v>49482</v>
      </c>
      <c r="AB77" s="99">
        <v>48938</v>
      </c>
      <c r="AC77" s="99">
        <v>48394</v>
      </c>
      <c r="AD77" s="99">
        <v>47854</v>
      </c>
      <c r="AE77" s="99">
        <v>47314</v>
      </c>
      <c r="AF77" s="99">
        <v>44988</v>
      </c>
      <c r="AG77" s="99">
        <v>44448</v>
      </c>
      <c r="AH77" s="99">
        <v>43889</v>
      </c>
      <c r="AI77" s="99">
        <v>43352</v>
      </c>
      <c r="AJ77" s="99">
        <v>42815</v>
      </c>
      <c r="AK77" s="99">
        <v>42274</v>
      </c>
      <c r="AL77" s="99">
        <v>41730</v>
      </c>
      <c r="AM77" s="99">
        <v>40395</v>
      </c>
      <c r="AN77" s="99">
        <v>40400</v>
      </c>
      <c r="AO77" s="99">
        <v>38558</v>
      </c>
      <c r="AP77" s="99">
        <v>38846</v>
      </c>
      <c r="AQ77" s="99">
        <v>38331</v>
      </c>
      <c r="AR77" s="99">
        <v>37815</v>
      </c>
      <c r="AS77" s="99">
        <v>37300</v>
      </c>
      <c r="AT77" s="99">
        <v>36799</v>
      </c>
      <c r="AU77" s="99">
        <v>36285</v>
      </c>
      <c r="AV77" s="99">
        <v>35778</v>
      </c>
      <c r="AW77" s="99">
        <v>31269</v>
      </c>
      <c r="AX77" s="99">
        <v>27950</v>
      </c>
      <c r="AY77" s="99">
        <v>27493</v>
      </c>
      <c r="AZ77" s="99">
        <v>27038</v>
      </c>
      <c r="BA77" s="99">
        <v>26587</v>
      </c>
      <c r="BB77" s="99">
        <v>26139</v>
      </c>
      <c r="BC77" s="99">
        <v>25691</v>
      </c>
      <c r="BD77" s="99">
        <v>25244</v>
      </c>
      <c r="BE77" s="99">
        <v>24797</v>
      </c>
      <c r="BF77" s="99">
        <v>24367</v>
      </c>
      <c r="BG77" s="99">
        <v>23940</v>
      </c>
      <c r="BH77" s="99">
        <v>23515</v>
      </c>
      <c r="BI77" s="99">
        <v>62628</v>
      </c>
      <c r="BJ77" s="99">
        <v>59950</v>
      </c>
      <c r="BK77" s="99">
        <v>57228</v>
      </c>
      <c r="BL77" s="99">
        <v>54737</v>
      </c>
      <c r="BM77" s="99">
        <v>52243</v>
      </c>
      <c r="BN77" s="99">
        <v>50026</v>
      </c>
      <c r="BO77" s="99">
        <v>47854</v>
      </c>
      <c r="BP77" s="99">
        <v>43889</v>
      </c>
      <c r="BQ77" s="99">
        <v>41730</v>
      </c>
      <c r="BR77" s="99">
        <v>38846</v>
      </c>
      <c r="BS77" s="99">
        <v>36799</v>
      </c>
      <c r="BT77" s="99">
        <v>27950</v>
      </c>
      <c r="BU77" s="99">
        <v>26139</v>
      </c>
      <c r="BV77" s="99">
        <v>24367</v>
      </c>
      <c r="BW77" s="99">
        <v>23515</v>
      </c>
    </row>
    <row r="78" spans="2:75" x14ac:dyDescent="0.2">
      <c r="B78" s="98" t="s">
        <v>158</v>
      </c>
      <c r="C78" s="99">
        <v>0</v>
      </c>
      <c r="D78" s="99">
        <v>0</v>
      </c>
      <c r="E78" s="99">
        <v>0</v>
      </c>
      <c r="F78" s="99">
        <v>0</v>
      </c>
      <c r="G78" s="99">
        <v>0</v>
      </c>
      <c r="H78" s="99">
        <v>0</v>
      </c>
      <c r="I78" s="99">
        <v>0</v>
      </c>
      <c r="J78" s="99">
        <v>0</v>
      </c>
      <c r="K78" s="99">
        <v>-1</v>
      </c>
      <c r="L78" s="99">
        <v>0</v>
      </c>
      <c r="M78" s="99">
        <v>0</v>
      </c>
      <c r="N78" s="99">
        <v>27025</v>
      </c>
      <c r="O78" s="99">
        <v>27025</v>
      </c>
      <c r="P78" s="99">
        <v>20732</v>
      </c>
      <c r="Q78" s="99">
        <v>20732</v>
      </c>
      <c r="R78" s="99">
        <v>72675</v>
      </c>
      <c r="S78" s="99">
        <v>72675</v>
      </c>
      <c r="T78" s="99">
        <v>61675</v>
      </c>
      <c r="U78" s="99">
        <v>61675</v>
      </c>
      <c r="V78" s="99">
        <v>171746</v>
      </c>
      <c r="W78" s="99">
        <v>171746</v>
      </c>
      <c r="X78" s="99">
        <v>149588</v>
      </c>
      <c r="Y78" s="99">
        <v>150139</v>
      </c>
      <c r="Z78" s="99">
        <v>155568</v>
      </c>
      <c r="AA78" s="99">
        <v>155568</v>
      </c>
      <c r="AB78" s="99">
        <v>154223</v>
      </c>
      <c r="AC78" s="99">
        <v>154223</v>
      </c>
      <c r="AD78" s="99">
        <v>134264</v>
      </c>
      <c r="AE78" s="99">
        <v>134264</v>
      </c>
      <c r="AF78" s="99">
        <v>134264</v>
      </c>
      <c r="AG78" s="99">
        <v>134264</v>
      </c>
      <c r="AH78" s="99">
        <v>105224</v>
      </c>
      <c r="AI78" s="99">
        <v>105224</v>
      </c>
      <c r="AJ78" s="99">
        <v>105224</v>
      </c>
      <c r="AK78" s="99">
        <v>105224</v>
      </c>
      <c r="AL78" s="99">
        <v>113406</v>
      </c>
      <c r="AM78" s="99">
        <v>113406</v>
      </c>
      <c r="AN78" s="99">
        <v>113406</v>
      </c>
      <c r="AO78" s="99">
        <v>118335</v>
      </c>
      <c r="AP78" s="99">
        <v>145304</v>
      </c>
      <c r="AQ78" s="99">
        <v>145304</v>
      </c>
      <c r="AR78" s="99">
        <v>145304</v>
      </c>
      <c r="AS78" s="99">
        <v>145304</v>
      </c>
      <c r="AT78" s="99">
        <v>197708</v>
      </c>
      <c r="AU78" s="99">
        <v>197708</v>
      </c>
      <c r="AV78" s="99">
        <v>159993</v>
      </c>
      <c r="AW78" s="99">
        <v>159993</v>
      </c>
      <c r="AX78" s="99">
        <v>299307</v>
      </c>
      <c r="AY78" s="99">
        <v>226935</v>
      </c>
      <c r="AZ78" s="99">
        <v>226935</v>
      </c>
      <c r="BA78" s="99">
        <v>193917</v>
      </c>
      <c r="BB78" s="99">
        <v>430656</v>
      </c>
      <c r="BC78" s="99">
        <v>430656</v>
      </c>
      <c r="BD78" s="99">
        <v>330656</v>
      </c>
      <c r="BE78" s="99">
        <v>296094</v>
      </c>
      <c r="BF78" s="99">
        <v>471831</v>
      </c>
      <c r="BG78" s="99">
        <v>471831</v>
      </c>
      <c r="BH78" s="99">
        <v>294821</v>
      </c>
      <c r="BI78" s="99">
        <v>0</v>
      </c>
      <c r="BJ78" s="99">
        <v>0</v>
      </c>
      <c r="BK78" s="99">
        <v>27025</v>
      </c>
      <c r="BL78" s="99">
        <v>72675</v>
      </c>
      <c r="BM78" s="99">
        <v>171746</v>
      </c>
      <c r="BN78" s="99">
        <v>155568</v>
      </c>
      <c r="BO78" s="99">
        <v>134264</v>
      </c>
      <c r="BP78" s="99">
        <v>105224</v>
      </c>
      <c r="BQ78" s="99">
        <v>113406</v>
      </c>
      <c r="BR78" s="99">
        <v>145304</v>
      </c>
      <c r="BS78" s="99">
        <v>197708</v>
      </c>
      <c r="BT78" s="99">
        <v>299307</v>
      </c>
      <c r="BU78" s="99">
        <v>430656</v>
      </c>
      <c r="BV78" s="99">
        <v>471831</v>
      </c>
      <c r="BW78" s="99">
        <v>294821</v>
      </c>
    </row>
    <row r="79" spans="2:75" x14ac:dyDescent="0.2">
      <c r="B79" s="98" t="s">
        <v>157</v>
      </c>
      <c r="C79" s="99">
        <v>-253283</v>
      </c>
      <c r="D79" s="99">
        <v>-278480</v>
      </c>
      <c r="E79" s="99">
        <v>-271273</v>
      </c>
      <c r="F79" s="99">
        <v>-253283</v>
      </c>
      <c r="G79" s="99">
        <v>-255838</v>
      </c>
      <c r="H79" s="99">
        <v>-248982</v>
      </c>
      <c r="I79" s="99">
        <v>-240165</v>
      </c>
      <c r="J79" s="99">
        <v>-222279</v>
      </c>
      <c r="K79" s="99">
        <v>-218212</v>
      </c>
      <c r="L79" s="99">
        <v>-217009</v>
      </c>
      <c r="M79" s="99">
        <v>13391</v>
      </c>
      <c r="N79" s="99">
        <v>0</v>
      </c>
      <c r="O79" s="99">
        <v>9231</v>
      </c>
      <c r="P79" s="99">
        <v>18559</v>
      </c>
      <c r="Q79" s="99">
        <v>38953</v>
      </c>
      <c r="R79" s="99">
        <v>0</v>
      </c>
      <c r="S79" s="99">
        <v>24411</v>
      </c>
      <c r="T79" s="99">
        <v>50116</v>
      </c>
      <c r="U79" s="99">
        <v>85077</v>
      </c>
      <c r="V79" s="99">
        <v>0</v>
      </c>
      <c r="W79" s="99">
        <v>-13716</v>
      </c>
      <c r="X79" s="99">
        <v>-13633</v>
      </c>
      <c r="Y79" s="99">
        <v>-6890</v>
      </c>
      <c r="Z79" s="99">
        <v>0</v>
      </c>
      <c r="AA79" s="99">
        <v>-5190</v>
      </c>
      <c r="AB79" s="99">
        <v>-12169</v>
      </c>
      <c r="AC79" s="99">
        <v>-9299</v>
      </c>
      <c r="AD79" s="99">
        <v>0</v>
      </c>
      <c r="AE79" s="99">
        <v>-5262</v>
      </c>
      <c r="AF79" s="99">
        <v>-6902</v>
      </c>
      <c r="AG79" s="99">
        <v>-10196</v>
      </c>
      <c r="AH79" s="99">
        <v>0</v>
      </c>
      <c r="AI79" s="99">
        <v>-9720</v>
      </c>
      <c r="AJ79" s="99">
        <v>-23166</v>
      </c>
      <c r="AK79" s="99">
        <v>-18520</v>
      </c>
      <c r="AL79" s="99">
        <v>0</v>
      </c>
      <c r="AM79" s="99">
        <v>5417</v>
      </c>
      <c r="AN79" s="99">
        <v>1894</v>
      </c>
      <c r="AO79" s="99">
        <v>16463</v>
      </c>
      <c r="AP79" s="99">
        <v>0</v>
      </c>
      <c r="AQ79" s="99">
        <v>9264</v>
      </c>
      <c r="AR79" s="99">
        <v>24978</v>
      </c>
      <c r="AS79" s="99">
        <v>48324</v>
      </c>
      <c r="AT79" s="99">
        <v>0</v>
      </c>
      <c r="AU79" s="99">
        <v>17722</v>
      </c>
      <c r="AV79" s="99">
        <v>29942</v>
      </c>
      <c r="AW79" s="99">
        <v>71581</v>
      </c>
      <c r="AX79" s="99"/>
      <c r="AY79" s="99">
        <v>94096.82693000001</v>
      </c>
      <c r="AZ79" s="99">
        <v>154868</v>
      </c>
      <c r="BA79" s="99">
        <v>270967</v>
      </c>
      <c r="BB79" s="99">
        <v>0</v>
      </c>
      <c r="BC79" s="99">
        <v>51689</v>
      </c>
      <c r="BD79" s="99">
        <v>85494</v>
      </c>
      <c r="BE79" s="99">
        <v>132094</v>
      </c>
      <c r="BF79" s="99">
        <v>0</v>
      </c>
      <c r="BG79" s="99">
        <v>52583</v>
      </c>
      <c r="BH79" s="99">
        <v>90012</v>
      </c>
      <c r="BI79" s="99">
        <v>-253283</v>
      </c>
      <c r="BJ79" s="99">
        <v>-222279</v>
      </c>
      <c r="BK79" s="99">
        <v>0</v>
      </c>
      <c r="BL79" s="99">
        <v>0</v>
      </c>
      <c r="BM79" s="99">
        <v>0</v>
      </c>
      <c r="BN79" s="99">
        <v>0</v>
      </c>
      <c r="BO79" s="99">
        <v>0</v>
      </c>
      <c r="BP79" s="99">
        <v>0</v>
      </c>
      <c r="BQ79" s="99">
        <v>0</v>
      </c>
      <c r="BR79" s="99">
        <v>0</v>
      </c>
      <c r="BS79" s="99">
        <v>0</v>
      </c>
      <c r="BT79" s="99">
        <v>0</v>
      </c>
      <c r="BU79" s="99">
        <v>0</v>
      </c>
      <c r="BV79" s="99">
        <v>132094</v>
      </c>
      <c r="BW79" s="99">
        <v>90012</v>
      </c>
    </row>
    <row r="80" spans="2:75" x14ac:dyDescent="0.2">
      <c r="B80" s="37" t="s">
        <v>156</v>
      </c>
      <c r="C80" s="36">
        <v>552072</v>
      </c>
      <c r="D80" s="36">
        <v>535520</v>
      </c>
      <c r="E80" s="36">
        <v>563691</v>
      </c>
      <c r="F80" s="36">
        <v>552072</v>
      </c>
      <c r="G80" s="36">
        <v>538259</v>
      </c>
      <c r="H80" s="36">
        <v>544048</v>
      </c>
      <c r="I80" s="36">
        <v>605298</v>
      </c>
      <c r="J80" s="36">
        <v>651348</v>
      </c>
      <c r="K80" s="36">
        <v>616900</v>
      </c>
      <c r="L80" s="36">
        <v>606107</v>
      </c>
      <c r="M80" s="36">
        <v>586539</v>
      </c>
      <c r="N80" s="36">
        <v>587901</v>
      </c>
      <c r="O80" s="36">
        <v>593410</v>
      </c>
      <c r="P80" s="36">
        <v>599216</v>
      </c>
      <c r="Q80" s="36">
        <v>662711</v>
      </c>
      <c r="R80" s="36">
        <v>674361</v>
      </c>
      <c r="S80" s="36">
        <v>741278</v>
      </c>
      <c r="T80" s="36">
        <v>726796</v>
      </c>
      <c r="U80" s="36">
        <v>864556</v>
      </c>
      <c r="V80" s="36">
        <v>850775</v>
      </c>
      <c r="W80" s="36">
        <v>841840</v>
      </c>
      <c r="X80" s="36">
        <v>791925</v>
      </c>
      <c r="Y80" s="36">
        <v>820696</v>
      </c>
      <c r="Z80" s="36">
        <v>791235</v>
      </c>
      <c r="AA80" s="36">
        <v>753115</v>
      </c>
      <c r="AB80" s="36">
        <v>707607</v>
      </c>
      <c r="AC80" s="36">
        <v>761717</v>
      </c>
      <c r="AD80" s="36">
        <v>763805</v>
      </c>
      <c r="AE80" s="36">
        <v>724882</v>
      </c>
      <c r="AF80" s="36">
        <v>721261</v>
      </c>
      <c r="AG80" s="36">
        <v>754946</v>
      </c>
      <c r="AH80" s="36">
        <v>716246</v>
      </c>
      <c r="AI80" s="36">
        <v>657177</v>
      </c>
      <c r="AJ80" s="36">
        <v>682106</v>
      </c>
      <c r="AK80" s="36">
        <v>675409</v>
      </c>
      <c r="AL80" s="36">
        <v>704273</v>
      </c>
      <c r="AM80" s="36">
        <v>669931</v>
      </c>
      <c r="AN80" s="36">
        <v>666890</v>
      </c>
      <c r="AO80" s="36">
        <v>671015</v>
      </c>
      <c r="AP80" s="36">
        <v>676102</v>
      </c>
      <c r="AQ80" s="36">
        <v>662345</v>
      </c>
      <c r="AR80" s="36">
        <v>728346</v>
      </c>
      <c r="AS80" s="36">
        <v>851402</v>
      </c>
      <c r="AT80" s="36">
        <v>948778</v>
      </c>
      <c r="AU80" s="36">
        <v>951675</v>
      </c>
      <c r="AV80" s="36">
        <v>1142810</v>
      </c>
      <c r="AW80" s="36">
        <v>1333576</v>
      </c>
      <c r="AX80" s="36">
        <v>1018396</v>
      </c>
      <c r="AY80" s="36">
        <v>1040767.82693</v>
      </c>
      <c r="AZ80" s="36">
        <v>1245668</v>
      </c>
      <c r="BA80" s="36">
        <v>1314360</v>
      </c>
      <c r="BB80" s="36">
        <v>1273778</v>
      </c>
      <c r="BC80" s="36">
        <v>1305457</v>
      </c>
      <c r="BD80" s="36">
        <v>1220133</v>
      </c>
      <c r="BE80" s="36">
        <v>1381917</v>
      </c>
      <c r="BF80" s="36">
        <v>1471280</v>
      </c>
      <c r="BG80" s="36">
        <f t="shared" ref="BG80" si="10">+BG46+BG61+BG72</f>
        <v>1405756</v>
      </c>
      <c r="BH80" s="36">
        <f t="shared" ref="BH80" si="11">+BH46+BH61+BH72</f>
        <v>1518049</v>
      </c>
      <c r="BI80" s="36">
        <v>552072</v>
      </c>
      <c r="BJ80" s="36">
        <v>651348</v>
      </c>
      <c r="BK80" s="36">
        <v>587901</v>
      </c>
      <c r="BL80" s="36">
        <v>674361</v>
      </c>
      <c r="BM80" s="36">
        <v>850775</v>
      </c>
      <c r="BN80" s="36">
        <v>791235</v>
      </c>
      <c r="BO80" s="36">
        <v>763805</v>
      </c>
      <c r="BP80" s="36">
        <v>716246</v>
      </c>
      <c r="BQ80" s="36">
        <v>704273</v>
      </c>
      <c r="BR80" s="36">
        <v>676102</v>
      </c>
      <c r="BS80" s="36">
        <v>948778</v>
      </c>
      <c r="BT80" s="36">
        <v>1018396</v>
      </c>
      <c r="BU80" s="36">
        <v>1273778</v>
      </c>
      <c r="BV80" s="36">
        <v>1471280</v>
      </c>
      <c r="BW80" s="36">
        <v>1518049</v>
      </c>
    </row>
    <row r="81" spans="2:75" ht="15.75" thickBot="1" x14ac:dyDescent="0.3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2:75" x14ac:dyDescent="0.2">
      <c r="B82" s="29"/>
      <c r="C82" s="29"/>
    </row>
    <row r="83" spans="2:75" x14ac:dyDescent="0.2">
      <c r="BG83" s="178"/>
      <c r="BH83" s="178"/>
    </row>
  </sheetData>
  <pageMargins left="0.51181102362204722" right="0.51181102362204722" top="0.78740157480314965" bottom="0.78740157480314965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3E174-77D4-4A83-8F14-AFDF1A90EB82}">
  <sheetPr>
    <tabColor theme="3" tint="-0.249977111117893"/>
    <pageSetUpPr fitToPage="1"/>
  </sheetPr>
  <dimension ref="A1:BW31"/>
  <sheetViews>
    <sheetView showGridLines="0" zoomScaleNormal="100" workbookViewId="0">
      <pane xSplit="54" ySplit="7" topLeftCell="BE8" activePane="bottomRight" state="frozen"/>
      <selection activeCell="B6" sqref="B6"/>
      <selection pane="topRight" activeCell="B6" sqref="B6"/>
      <selection pane="bottomLeft" activeCell="B6" sqref="B6"/>
      <selection pane="bottomRight" activeCell="BX16" sqref="BX16"/>
    </sheetView>
  </sheetViews>
  <sheetFormatPr defaultColWidth="9.140625" defaultRowHeight="12.75" x14ac:dyDescent="0.2"/>
  <cols>
    <col min="1" max="1" width="7.5703125" style="9" customWidth="1"/>
    <col min="2" max="2" width="60.7109375" style="33" customWidth="1"/>
    <col min="3" max="5" width="8.28515625" style="34" hidden="1" customWidth="1"/>
    <col min="6" max="6" width="8.7109375" style="34" hidden="1" customWidth="1"/>
    <col min="7" max="8" width="8.28515625" style="34" hidden="1" customWidth="1"/>
    <col min="9" max="9" width="8.7109375" style="34" hidden="1" customWidth="1"/>
    <col min="10" max="10" width="9.28515625" style="34" hidden="1" customWidth="1"/>
    <col min="11" max="13" width="8.28515625" style="34" hidden="1" customWidth="1"/>
    <col min="14" max="14" width="9.28515625" style="34" hidden="1" customWidth="1"/>
    <col min="15" max="15" width="8.7109375" style="34" hidden="1" customWidth="1"/>
    <col min="16" max="16" width="8.7109375" style="33" hidden="1" customWidth="1"/>
    <col min="17" max="27" width="9.28515625" style="31" hidden="1" customWidth="1"/>
    <col min="28" max="28" width="8.28515625" style="31" hidden="1" customWidth="1"/>
    <col min="29" max="39" width="9.28515625" style="31" hidden="1" customWidth="1"/>
    <col min="40" max="40" width="8.7109375" style="31" hidden="1" customWidth="1"/>
    <col min="41" max="42" width="9.28515625" style="31" hidden="1" customWidth="1"/>
    <col min="43" max="43" width="8.7109375" style="31" hidden="1" customWidth="1"/>
    <col min="44" max="44" width="8.28515625" style="31" hidden="1" customWidth="1"/>
    <col min="45" max="49" width="9.28515625" style="31" hidden="1" customWidth="1"/>
    <col min="50" max="54" width="9.28515625" style="32" hidden="1" customWidth="1"/>
    <col min="55" max="57" width="9.28515625" style="32" bestFit="1" customWidth="1"/>
    <col min="58" max="60" width="9.28515625" style="32" customWidth="1"/>
    <col min="61" max="71" width="9.28515625" style="31" hidden="1" customWidth="1"/>
    <col min="72" max="72" width="10.28515625" style="32" bestFit="1" customWidth="1"/>
    <col min="73" max="73" width="10.85546875" style="32" bestFit="1" customWidth="1"/>
    <col min="74" max="75" width="11.42578125" style="32" customWidth="1"/>
    <col min="76" max="16384" width="9.140625" style="31"/>
  </cols>
  <sheetData>
    <row r="1" spans="1:75" ht="15" customHeight="1" x14ac:dyDescent="0.2"/>
    <row r="2" spans="1:75" ht="15" customHeight="1" thickBot="1" x14ac:dyDescent="0.3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spans="1:75" s="28" customFormat="1" ht="8.25" customHeight="1" x14ac:dyDescent="0.2">
      <c r="A3" s="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</row>
    <row r="4" spans="1:75" s="28" customFormat="1" ht="12.75" customHeight="1" x14ac:dyDescent="0.2">
      <c r="A4" s="9"/>
      <c r="B4" s="27" t="s">
        <v>86</v>
      </c>
      <c r="C4" s="26" t="s">
        <v>67</v>
      </c>
      <c r="D4" s="26" t="s">
        <v>66</v>
      </c>
      <c r="E4" s="26" t="s">
        <v>65</v>
      </c>
      <c r="F4" s="26" t="s">
        <v>64</v>
      </c>
      <c r="G4" s="26" t="s">
        <v>63</v>
      </c>
      <c r="H4" s="26" t="s">
        <v>62</v>
      </c>
      <c r="I4" s="26" t="s">
        <v>61</v>
      </c>
      <c r="J4" s="26" t="s">
        <v>60</v>
      </c>
      <c r="K4" s="26" t="s">
        <v>59</v>
      </c>
      <c r="L4" s="26" t="s">
        <v>58</v>
      </c>
      <c r="M4" s="26" t="s">
        <v>57</v>
      </c>
      <c r="N4" s="26" t="s">
        <v>56</v>
      </c>
      <c r="O4" s="26" t="s">
        <v>55</v>
      </c>
      <c r="P4" s="26" t="s">
        <v>54</v>
      </c>
      <c r="Q4" s="26" t="s">
        <v>53</v>
      </c>
      <c r="R4" s="26" t="s">
        <v>52</v>
      </c>
      <c r="S4" s="26" t="s">
        <v>51</v>
      </c>
      <c r="T4" s="26" t="s">
        <v>50</v>
      </c>
      <c r="U4" s="26" t="s">
        <v>49</v>
      </c>
      <c r="V4" s="26" t="s">
        <v>48</v>
      </c>
      <c r="W4" s="26" t="s">
        <v>47</v>
      </c>
      <c r="X4" s="26" t="s">
        <v>46</v>
      </c>
      <c r="Y4" s="26" t="s">
        <v>45</v>
      </c>
      <c r="Z4" s="26" t="s">
        <v>44</v>
      </c>
      <c r="AA4" s="26" t="s">
        <v>43</v>
      </c>
      <c r="AB4" s="26" t="s">
        <v>42</v>
      </c>
      <c r="AC4" s="26" t="s">
        <v>41</v>
      </c>
      <c r="AD4" s="26" t="s">
        <v>40</v>
      </c>
      <c r="AE4" s="26" t="s">
        <v>39</v>
      </c>
      <c r="AF4" s="26" t="s">
        <v>38</v>
      </c>
      <c r="AG4" s="26" t="s">
        <v>37</v>
      </c>
      <c r="AH4" s="26" t="s">
        <v>36</v>
      </c>
      <c r="AI4" s="26" t="s">
        <v>35</v>
      </c>
      <c r="AJ4" s="26" t="s">
        <v>34</v>
      </c>
      <c r="AK4" s="26" t="s">
        <v>33</v>
      </c>
      <c r="AL4" s="26" t="s">
        <v>32</v>
      </c>
      <c r="AM4" s="26" t="s">
        <v>31</v>
      </c>
      <c r="AN4" s="26" t="s">
        <v>30</v>
      </c>
      <c r="AO4" s="26" t="s">
        <v>29</v>
      </c>
      <c r="AP4" s="26" t="s">
        <v>28</v>
      </c>
      <c r="AQ4" s="26" t="s">
        <v>27</v>
      </c>
      <c r="AR4" s="26" t="s">
        <v>26</v>
      </c>
      <c r="AS4" s="26" t="s">
        <v>25</v>
      </c>
      <c r="AT4" s="26" t="s">
        <v>24</v>
      </c>
      <c r="AU4" s="26" t="s">
        <v>23</v>
      </c>
      <c r="AV4" s="26" t="s">
        <v>22</v>
      </c>
      <c r="AW4" s="26" t="s">
        <v>21</v>
      </c>
      <c r="AX4" s="26" t="s">
        <v>20</v>
      </c>
      <c r="AY4" s="26" t="s">
        <v>19</v>
      </c>
      <c r="AZ4" s="26" t="s">
        <v>18</v>
      </c>
      <c r="BA4" s="26" t="s">
        <v>17</v>
      </c>
      <c r="BB4" s="26" t="s">
        <v>16</v>
      </c>
      <c r="BC4" s="26" t="s">
        <v>15</v>
      </c>
      <c r="BD4" s="26" t="s">
        <v>14</v>
      </c>
      <c r="BE4" s="26" t="s">
        <v>13</v>
      </c>
      <c r="BF4" s="26" t="s">
        <v>12</v>
      </c>
      <c r="BG4" s="26" t="s">
        <v>248</v>
      </c>
      <c r="BH4" s="26" t="s">
        <v>250</v>
      </c>
      <c r="BI4" s="25">
        <v>2010</v>
      </c>
      <c r="BJ4" s="25">
        <v>2011</v>
      </c>
      <c r="BK4" s="25">
        <v>2012</v>
      </c>
      <c r="BL4" s="25">
        <v>2013</v>
      </c>
      <c r="BM4" s="25">
        <v>2014</v>
      </c>
      <c r="BN4" s="25">
        <v>2015</v>
      </c>
      <c r="BO4" s="25">
        <v>2016</v>
      </c>
      <c r="BP4" s="25">
        <v>2017</v>
      </c>
      <c r="BQ4" s="25">
        <v>2018</v>
      </c>
      <c r="BR4" s="25">
        <v>2019</v>
      </c>
      <c r="BS4" s="25">
        <v>2020</v>
      </c>
      <c r="BT4" s="25">
        <v>2021</v>
      </c>
      <c r="BU4" s="25">
        <v>2022</v>
      </c>
      <c r="BV4" s="25">
        <v>2023</v>
      </c>
      <c r="BW4" s="25">
        <v>2024</v>
      </c>
    </row>
    <row r="5" spans="1:75" s="28" customFormat="1" x14ac:dyDescent="0.2">
      <c r="A5" s="9"/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7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43"/>
      <c r="BU5" s="43"/>
      <c r="BV5" s="43"/>
      <c r="BW5" s="43"/>
    </row>
    <row r="6" spans="1:75" s="28" customFormat="1" x14ac:dyDescent="0.2">
      <c r="A6" s="9"/>
      <c r="B6" s="24" t="s">
        <v>11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43"/>
      <c r="BU6" s="43"/>
      <c r="BV6" s="43"/>
      <c r="BW6" s="43"/>
    </row>
    <row r="7" spans="1:75" s="28" customFormat="1" x14ac:dyDescent="0.2">
      <c r="A7" s="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4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43"/>
      <c r="BU7" s="43"/>
      <c r="BV7" s="43"/>
      <c r="BW7" s="43"/>
    </row>
    <row r="8" spans="1:75" s="28" customFormat="1" x14ac:dyDescent="0.2">
      <c r="A8" s="9"/>
      <c r="B8" s="37" t="s">
        <v>84</v>
      </c>
      <c r="C8" s="36">
        <v>73244</v>
      </c>
      <c r="D8" s="36">
        <v>75841</v>
      </c>
      <c r="E8" s="36">
        <v>97862</v>
      </c>
      <c r="F8" s="36">
        <v>119383</v>
      </c>
      <c r="G8" s="36">
        <v>60718</v>
      </c>
      <c r="H8" s="36">
        <v>86038</v>
      </c>
      <c r="I8" s="36">
        <v>125679</v>
      </c>
      <c r="J8" s="36">
        <v>149691</v>
      </c>
      <c r="K8" s="36">
        <v>97702</v>
      </c>
      <c r="L8" s="36">
        <v>73495</v>
      </c>
      <c r="M8" s="36">
        <v>94818</v>
      </c>
      <c r="N8" s="36">
        <v>158426</v>
      </c>
      <c r="O8" s="36">
        <v>119521</v>
      </c>
      <c r="P8" s="36">
        <v>128779</v>
      </c>
      <c r="Q8" s="36">
        <v>166926</v>
      </c>
      <c r="R8" s="36">
        <v>179536</v>
      </c>
      <c r="S8" s="36">
        <v>173270</v>
      </c>
      <c r="T8" s="36">
        <v>226683</v>
      </c>
      <c r="U8" s="36">
        <v>254348</v>
      </c>
      <c r="V8" s="36">
        <v>251540</v>
      </c>
      <c r="W8" s="36">
        <v>107909</v>
      </c>
      <c r="X8" s="36">
        <v>171520</v>
      </c>
      <c r="Y8" s="36">
        <v>202765</v>
      </c>
      <c r="Z8" s="36">
        <v>223785</v>
      </c>
      <c r="AA8" s="36">
        <v>115793</v>
      </c>
      <c r="AB8" s="36">
        <v>88293</v>
      </c>
      <c r="AC8" s="36">
        <v>120912</v>
      </c>
      <c r="AD8" s="36">
        <v>150300</v>
      </c>
      <c r="AE8" s="36">
        <v>117231</v>
      </c>
      <c r="AF8" s="36">
        <v>125031</v>
      </c>
      <c r="AG8" s="36">
        <v>161769</v>
      </c>
      <c r="AH8" s="36">
        <v>174344</v>
      </c>
      <c r="AI8" s="36">
        <v>108595</v>
      </c>
      <c r="AJ8" s="36">
        <v>107649</v>
      </c>
      <c r="AK8" s="36">
        <v>166100</v>
      </c>
      <c r="AL8" s="36">
        <v>193956</v>
      </c>
      <c r="AM8" s="36">
        <v>137531</v>
      </c>
      <c r="AN8" s="36">
        <v>117052</v>
      </c>
      <c r="AO8" s="36">
        <v>149522</v>
      </c>
      <c r="AP8" s="36">
        <v>179360</v>
      </c>
      <c r="AQ8" s="36">
        <v>127482</v>
      </c>
      <c r="AR8" s="36">
        <v>93992</v>
      </c>
      <c r="AS8" s="36">
        <v>201645</v>
      </c>
      <c r="AT8" s="36">
        <v>248124</v>
      </c>
      <c r="AU8" s="36">
        <v>236180</v>
      </c>
      <c r="AV8" s="36">
        <v>242654</v>
      </c>
      <c r="AW8" s="36">
        <v>330467</v>
      </c>
      <c r="AX8" s="36">
        <v>416878</v>
      </c>
      <c r="AY8" s="36">
        <v>437595</v>
      </c>
      <c r="AZ8" s="36">
        <v>360074</v>
      </c>
      <c r="BA8" s="36">
        <v>515754</v>
      </c>
      <c r="BB8" s="36">
        <v>501978</v>
      </c>
      <c r="BC8" s="36">
        <v>323104</v>
      </c>
      <c r="BD8" s="36">
        <v>281197</v>
      </c>
      <c r="BE8" s="36">
        <v>405628</v>
      </c>
      <c r="BF8" s="36">
        <v>502205</v>
      </c>
      <c r="BG8" s="36">
        <v>380311</v>
      </c>
      <c r="BH8" s="36">
        <v>327834</v>
      </c>
      <c r="BI8" s="36">
        <v>366330</v>
      </c>
      <c r="BJ8" s="36">
        <v>422126</v>
      </c>
      <c r="BK8" s="36">
        <v>424441</v>
      </c>
      <c r="BL8" s="36">
        <v>594762</v>
      </c>
      <c r="BM8" s="36">
        <v>905841</v>
      </c>
      <c r="BN8" s="36">
        <v>705979</v>
      </c>
      <c r="BO8" s="36">
        <v>475298</v>
      </c>
      <c r="BP8" s="36">
        <v>578375</v>
      </c>
      <c r="BQ8" s="36">
        <v>576300</v>
      </c>
      <c r="BR8" s="36">
        <v>583465</v>
      </c>
      <c r="BS8" s="36">
        <v>671243</v>
      </c>
      <c r="BT8" s="36">
        <v>1226179</v>
      </c>
      <c r="BU8" s="36">
        <v>1815401</v>
      </c>
      <c r="BV8" s="36">
        <v>1512134</v>
      </c>
      <c r="BW8" s="36">
        <v>708145</v>
      </c>
    </row>
    <row r="9" spans="1:75" s="28" customFormat="1" ht="7.5" customHeight="1" x14ac:dyDescent="0.2">
      <c r="A9" s="9"/>
      <c r="B9" s="42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</row>
    <row r="10" spans="1:75" x14ac:dyDescent="0.2">
      <c r="B10" s="37" t="s">
        <v>83</v>
      </c>
      <c r="C10" s="36">
        <v>-59545</v>
      </c>
      <c r="D10" s="36">
        <v>-58305</v>
      </c>
      <c r="E10" s="36">
        <v>-73562</v>
      </c>
      <c r="F10" s="36">
        <v>-94396</v>
      </c>
      <c r="G10" s="36">
        <v>-50691</v>
      </c>
      <c r="H10" s="36">
        <v>-70632</v>
      </c>
      <c r="I10" s="36">
        <v>-98920</v>
      </c>
      <c r="J10" s="36">
        <v>-116173</v>
      </c>
      <c r="K10" s="36">
        <v>-77506</v>
      </c>
      <c r="L10" s="36">
        <v>-58772</v>
      </c>
      <c r="M10" s="36">
        <v>-73268</v>
      </c>
      <c r="N10" s="36">
        <v>-118856</v>
      </c>
      <c r="O10" s="36">
        <v>-93018</v>
      </c>
      <c r="P10" s="36">
        <v>-98440</v>
      </c>
      <c r="Q10" s="36">
        <v>-114210</v>
      </c>
      <c r="R10" s="36">
        <v>-127179</v>
      </c>
      <c r="S10" s="36">
        <v>-129967</v>
      </c>
      <c r="T10" s="36">
        <v>-170321</v>
      </c>
      <c r="U10" s="36">
        <v>-186027</v>
      </c>
      <c r="V10" s="36">
        <v>-201606</v>
      </c>
      <c r="W10" s="36">
        <v>-104917</v>
      </c>
      <c r="X10" s="36">
        <v>-152761</v>
      </c>
      <c r="Y10" s="36">
        <v>-165765</v>
      </c>
      <c r="Z10" s="36">
        <v>-191739</v>
      </c>
      <c r="AA10" s="36">
        <v>-106041</v>
      </c>
      <c r="AB10" s="36">
        <v>-82907</v>
      </c>
      <c r="AC10" s="36">
        <v>-102607</v>
      </c>
      <c r="AD10" s="36">
        <v>-151039</v>
      </c>
      <c r="AE10" s="36">
        <v>-107369</v>
      </c>
      <c r="AF10" s="36">
        <v>-112326</v>
      </c>
      <c r="AG10" s="36">
        <v>-142870</v>
      </c>
      <c r="AH10" s="36">
        <v>-167382</v>
      </c>
      <c r="AI10" s="36">
        <v>-101662</v>
      </c>
      <c r="AJ10" s="36">
        <v>-101849</v>
      </c>
      <c r="AK10" s="36">
        <v>-140221</v>
      </c>
      <c r="AL10" s="36">
        <v>-149208</v>
      </c>
      <c r="AM10" s="36">
        <v>-110435</v>
      </c>
      <c r="AN10" s="36">
        <v>-89200</v>
      </c>
      <c r="AO10" s="36">
        <v>-109016</v>
      </c>
      <c r="AP10" s="36">
        <v>-129620</v>
      </c>
      <c r="AQ10" s="36">
        <v>-97886</v>
      </c>
      <c r="AR10" s="36">
        <v>-73524</v>
      </c>
      <c r="AS10" s="36">
        <v>-144691</v>
      </c>
      <c r="AT10" s="36">
        <v>-192625</v>
      </c>
      <c r="AU10" s="36">
        <v>-185107</v>
      </c>
      <c r="AV10" s="36">
        <v>-198522</v>
      </c>
      <c r="AW10" s="36">
        <v>-239625</v>
      </c>
      <c r="AX10" s="36">
        <v>-271437</v>
      </c>
      <c r="AY10" s="36">
        <v>-267844</v>
      </c>
      <c r="AZ10" s="36">
        <v>-239419</v>
      </c>
      <c r="BA10" s="36">
        <v>-330920</v>
      </c>
      <c r="BB10" s="36">
        <v>-315035</v>
      </c>
      <c r="BC10" s="36">
        <v>-220701</v>
      </c>
      <c r="BD10" s="36">
        <v>-199116</v>
      </c>
      <c r="BE10" s="36">
        <v>-292745</v>
      </c>
      <c r="BF10" s="36">
        <v>-350724</v>
      </c>
      <c r="BG10" s="36">
        <v>-258002</v>
      </c>
      <c r="BH10" s="36">
        <v>-230874</v>
      </c>
      <c r="BI10" s="36">
        <v>-285808</v>
      </c>
      <c r="BJ10" s="36">
        <v>-336416</v>
      </c>
      <c r="BK10" s="36">
        <v>-328402</v>
      </c>
      <c r="BL10" s="36">
        <v>-432847</v>
      </c>
      <c r="BM10" s="36">
        <v>-687921</v>
      </c>
      <c r="BN10" s="36">
        <v>-615182</v>
      </c>
      <c r="BO10" s="36">
        <v>-442594</v>
      </c>
      <c r="BP10" s="36">
        <v>-529947</v>
      </c>
      <c r="BQ10" s="36">
        <v>-492940</v>
      </c>
      <c r="BR10" s="36">
        <v>-438271</v>
      </c>
      <c r="BS10" s="36">
        <v>-508726</v>
      </c>
      <c r="BT10" s="36">
        <v>-894690</v>
      </c>
      <c r="BU10" s="36">
        <v>-1153218</v>
      </c>
      <c r="BV10" s="36">
        <v>-1063286</v>
      </c>
      <c r="BW10" s="36">
        <v>-488876</v>
      </c>
    </row>
    <row r="11" spans="1:75" ht="7.5" customHeight="1" x14ac:dyDescent="0.2">
      <c r="B11" s="42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</row>
    <row r="12" spans="1:75" x14ac:dyDescent="0.2">
      <c r="B12" s="37" t="s">
        <v>8</v>
      </c>
      <c r="C12" s="36">
        <v>13699</v>
      </c>
      <c r="D12" s="36">
        <v>17536</v>
      </c>
      <c r="E12" s="36">
        <v>24300</v>
      </c>
      <c r="F12" s="36">
        <v>24987</v>
      </c>
      <c r="G12" s="36">
        <v>10027</v>
      </c>
      <c r="H12" s="36">
        <v>15406</v>
      </c>
      <c r="I12" s="36">
        <v>26759</v>
      </c>
      <c r="J12" s="36">
        <v>33518</v>
      </c>
      <c r="K12" s="36">
        <v>20196</v>
      </c>
      <c r="L12" s="36">
        <v>14723</v>
      </c>
      <c r="M12" s="36">
        <v>21550</v>
      </c>
      <c r="N12" s="36">
        <v>39570</v>
      </c>
      <c r="O12" s="36">
        <v>26503</v>
      </c>
      <c r="P12" s="36">
        <v>30339</v>
      </c>
      <c r="Q12" s="36">
        <v>52716</v>
      </c>
      <c r="R12" s="36">
        <v>52357</v>
      </c>
      <c r="S12" s="36">
        <v>43303</v>
      </c>
      <c r="T12" s="36">
        <v>56362</v>
      </c>
      <c r="U12" s="36">
        <v>68321</v>
      </c>
      <c r="V12" s="36">
        <v>49934</v>
      </c>
      <c r="W12" s="36">
        <v>2992</v>
      </c>
      <c r="X12" s="36">
        <v>18759</v>
      </c>
      <c r="Y12" s="36">
        <v>37000</v>
      </c>
      <c r="Z12" s="36">
        <v>32046</v>
      </c>
      <c r="AA12" s="36">
        <v>9752</v>
      </c>
      <c r="AB12" s="36">
        <v>5386</v>
      </c>
      <c r="AC12" s="36">
        <v>18305</v>
      </c>
      <c r="AD12" s="36">
        <v>-739</v>
      </c>
      <c r="AE12" s="36">
        <v>9862</v>
      </c>
      <c r="AF12" s="36">
        <v>12705</v>
      </c>
      <c r="AG12" s="36">
        <v>18899</v>
      </c>
      <c r="AH12" s="36">
        <v>6962</v>
      </c>
      <c r="AI12" s="36">
        <v>6933</v>
      </c>
      <c r="AJ12" s="36">
        <v>5800</v>
      </c>
      <c r="AK12" s="36">
        <v>25879</v>
      </c>
      <c r="AL12" s="36">
        <v>44748</v>
      </c>
      <c r="AM12" s="36">
        <v>27096</v>
      </c>
      <c r="AN12" s="36">
        <v>27852</v>
      </c>
      <c r="AO12" s="36">
        <v>40506</v>
      </c>
      <c r="AP12" s="36">
        <v>49740</v>
      </c>
      <c r="AQ12" s="36">
        <v>29596</v>
      </c>
      <c r="AR12" s="36">
        <v>20468</v>
      </c>
      <c r="AS12" s="36">
        <v>56954</v>
      </c>
      <c r="AT12" s="36">
        <v>55499</v>
      </c>
      <c r="AU12" s="36">
        <v>51073</v>
      </c>
      <c r="AV12" s="36">
        <v>44132</v>
      </c>
      <c r="AW12" s="36">
        <v>90842</v>
      </c>
      <c r="AX12" s="36">
        <v>145441</v>
      </c>
      <c r="AY12" s="36">
        <v>169751</v>
      </c>
      <c r="AZ12" s="36">
        <v>120655</v>
      </c>
      <c r="BA12" s="36">
        <v>184834</v>
      </c>
      <c r="BB12" s="36">
        <v>186943</v>
      </c>
      <c r="BC12" s="36">
        <v>102403</v>
      </c>
      <c r="BD12" s="36">
        <v>82081</v>
      </c>
      <c r="BE12" s="36">
        <v>112883</v>
      </c>
      <c r="BF12" s="36">
        <v>151481</v>
      </c>
      <c r="BG12" s="36">
        <f>BG8+BG10</f>
        <v>122309</v>
      </c>
      <c r="BH12" s="36">
        <v>96960</v>
      </c>
      <c r="BI12" s="36">
        <v>80522</v>
      </c>
      <c r="BJ12" s="36">
        <v>85710</v>
      </c>
      <c r="BK12" s="36">
        <v>96039</v>
      </c>
      <c r="BL12" s="36">
        <v>161915</v>
      </c>
      <c r="BM12" s="36">
        <v>217920</v>
      </c>
      <c r="BN12" s="36">
        <v>90797</v>
      </c>
      <c r="BO12" s="36">
        <v>32704</v>
      </c>
      <c r="BP12" s="36">
        <v>48428</v>
      </c>
      <c r="BQ12" s="36">
        <v>83360</v>
      </c>
      <c r="BR12" s="36">
        <v>145194</v>
      </c>
      <c r="BS12" s="36">
        <v>162517</v>
      </c>
      <c r="BT12" s="36">
        <v>331489</v>
      </c>
      <c r="BU12" s="36">
        <v>662183</v>
      </c>
      <c r="BV12" s="36">
        <v>448848</v>
      </c>
      <c r="BW12" s="36">
        <v>219269</v>
      </c>
    </row>
    <row r="13" spans="1:75" x14ac:dyDescent="0.2">
      <c r="B13" s="16" t="s">
        <v>82</v>
      </c>
      <c r="C13" s="15">
        <v>-3863</v>
      </c>
      <c r="D13" s="15">
        <v>-5835</v>
      </c>
      <c r="E13" s="15">
        <v>-4592</v>
      </c>
      <c r="F13" s="15">
        <v>-4987</v>
      </c>
      <c r="G13" s="15">
        <v>-4546</v>
      </c>
      <c r="H13" s="15">
        <v>-5562</v>
      </c>
      <c r="I13" s="15">
        <v>-4433</v>
      </c>
      <c r="J13" s="15">
        <v>-7720</v>
      </c>
      <c r="K13" s="15">
        <v>-5361</v>
      </c>
      <c r="L13" s="15">
        <v>-7188</v>
      </c>
      <c r="M13" s="15">
        <v>-6390</v>
      </c>
      <c r="N13" s="15">
        <v>-7677</v>
      </c>
      <c r="O13" s="15">
        <v>-7007</v>
      </c>
      <c r="P13" s="15">
        <v>-7889</v>
      </c>
      <c r="Q13" s="15">
        <v>-9073</v>
      </c>
      <c r="R13" s="15">
        <v>-12786</v>
      </c>
      <c r="S13" s="15">
        <v>-8170</v>
      </c>
      <c r="T13" s="15">
        <v>-9037</v>
      </c>
      <c r="U13" s="15">
        <v>-10782</v>
      </c>
      <c r="V13" s="15">
        <v>-12894</v>
      </c>
      <c r="W13" s="15">
        <v>-9092</v>
      </c>
      <c r="X13" s="15">
        <v>-9860</v>
      </c>
      <c r="Y13" s="15">
        <v>-10282</v>
      </c>
      <c r="Z13" s="15">
        <v>-11623</v>
      </c>
      <c r="AA13" s="15">
        <v>-9612</v>
      </c>
      <c r="AB13" s="15">
        <v>-7610</v>
      </c>
      <c r="AC13" s="15">
        <v>-7933</v>
      </c>
      <c r="AD13" s="15">
        <v>-10974</v>
      </c>
      <c r="AE13" s="15">
        <v>-7395</v>
      </c>
      <c r="AF13" s="15">
        <v>-9396</v>
      </c>
      <c r="AG13" s="15">
        <v>-9474</v>
      </c>
      <c r="AH13" s="15">
        <v>-9608</v>
      </c>
      <c r="AI13" s="15">
        <v>-7829</v>
      </c>
      <c r="AJ13" s="15">
        <v>-8284</v>
      </c>
      <c r="AK13" s="15">
        <v>-9059</v>
      </c>
      <c r="AL13" s="15">
        <v>-10000</v>
      </c>
      <c r="AM13" s="15">
        <v>-8043</v>
      </c>
      <c r="AN13" s="15">
        <v>-8717</v>
      </c>
      <c r="AO13" s="15">
        <v>-9725</v>
      </c>
      <c r="AP13" s="15">
        <v>-11934</v>
      </c>
      <c r="AQ13" s="15">
        <v>-10626</v>
      </c>
      <c r="AR13" s="15">
        <v>-8808</v>
      </c>
      <c r="AS13" s="15">
        <v>-12712</v>
      </c>
      <c r="AT13" s="15">
        <v>-12884</v>
      </c>
      <c r="AU13" s="15">
        <v>-13798</v>
      </c>
      <c r="AV13" s="15">
        <v>-15394</v>
      </c>
      <c r="AW13" s="15">
        <v>-19047</v>
      </c>
      <c r="AX13" s="15">
        <v>-22336</v>
      </c>
      <c r="AY13" s="15">
        <v>-21459</v>
      </c>
      <c r="AZ13" s="15">
        <v>-22459</v>
      </c>
      <c r="BA13" s="15">
        <v>-25134</v>
      </c>
      <c r="BB13" s="15">
        <v>-25437</v>
      </c>
      <c r="BC13" s="15">
        <v>-22344</v>
      </c>
      <c r="BD13" s="15">
        <v>-20397</v>
      </c>
      <c r="BE13" s="15">
        <v>-25288</v>
      </c>
      <c r="BF13" s="15">
        <v>-26030</v>
      </c>
      <c r="BG13" s="15">
        <v>-23749</v>
      </c>
      <c r="BH13" s="15">
        <v>-22439</v>
      </c>
      <c r="BI13" s="15">
        <v>-19277</v>
      </c>
      <c r="BJ13" s="15">
        <v>-22261</v>
      </c>
      <c r="BK13" s="15">
        <v>-26616</v>
      </c>
      <c r="BL13" s="15">
        <v>-36755</v>
      </c>
      <c r="BM13" s="15">
        <v>-40883</v>
      </c>
      <c r="BN13" s="15">
        <v>-40857</v>
      </c>
      <c r="BO13" s="15">
        <v>-36129</v>
      </c>
      <c r="BP13" s="15">
        <v>-35873</v>
      </c>
      <c r="BQ13" s="15">
        <v>-35172</v>
      </c>
      <c r="BR13" s="15">
        <v>-38419</v>
      </c>
      <c r="BS13" s="15">
        <v>-45030</v>
      </c>
      <c r="BT13" s="15">
        <v>-70575</v>
      </c>
      <c r="BU13" s="15">
        <v>-94489</v>
      </c>
      <c r="BV13" s="15">
        <v>-94059</v>
      </c>
      <c r="BW13" s="15">
        <v>-46188</v>
      </c>
    </row>
    <row r="14" spans="1:75" x14ac:dyDescent="0.2">
      <c r="B14" s="11" t="s">
        <v>81</v>
      </c>
      <c r="C14" s="12">
        <v>-5350</v>
      </c>
      <c r="D14" s="12">
        <v>-4918</v>
      </c>
      <c r="E14" s="12">
        <v>-5294</v>
      </c>
      <c r="F14" s="12">
        <v>-6648</v>
      </c>
      <c r="G14" s="12">
        <v>-6661</v>
      </c>
      <c r="H14" s="12">
        <v>-6725</v>
      </c>
      <c r="I14" s="12">
        <v>-6838</v>
      </c>
      <c r="J14" s="12">
        <v>-9446</v>
      </c>
      <c r="K14" s="12">
        <v>-6260</v>
      </c>
      <c r="L14" s="12">
        <v>-6201</v>
      </c>
      <c r="M14" s="12">
        <v>-5969</v>
      </c>
      <c r="N14" s="12">
        <v>-10731</v>
      </c>
      <c r="O14" s="12">
        <v>-7998</v>
      </c>
      <c r="P14" s="12">
        <v>-8855</v>
      </c>
      <c r="Q14" s="12">
        <v>-9121</v>
      </c>
      <c r="R14" s="12">
        <v>-12729</v>
      </c>
      <c r="S14" s="12">
        <v>-9532</v>
      </c>
      <c r="T14" s="12">
        <v>-10709</v>
      </c>
      <c r="U14" s="12">
        <v>-12974</v>
      </c>
      <c r="V14" s="12">
        <v>-18698</v>
      </c>
      <c r="W14" s="12">
        <v>-11470</v>
      </c>
      <c r="X14" s="12">
        <v>-14256</v>
      </c>
      <c r="Y14" s="12">
        <v>-13622</v>
      </c>
      <c r="Z14" s="12">
        <v>-14204</v>
      </c>
      <c r="AA14" s="12">
        <v>-11868</v>
      </c>
      <c r="AB14" s="12">
        <v>-12039</v>
      </c>
      <c r="AC14" s="12">
        <v>-10516</v>
      </c>
      <c r="AD14" s="12">
        <v>-15215</v>
      </c>
      <c r="AE14" s="12">
        <v>-11111</v>
      </c>
      <c r="AF14" s="12">
        <v>-10906</v>
      </c>
      <c r="AG14" s="12">
        <v>-11581</v>
      </c>
      <c r="AH14" s="12">
        <v>-8449</v>
      </c>
      <c r="AI14" s="12">
        <v>-9864</v>
      </c>
      <c r="AJ14" s="12">
        <v>-11735</v>
      </c>
      <c r="AK14" s="12">
        <v>-11079</v>
      </c>
      <c r="AL14" s="12">
        <v>-11835</v>
      </c>
      <c r="AM14" s="12">
        <v>-11044</v>
      </c>
      <c r="AN14" s="12">
        <v>-12055</v>
      </c>
      <c r="AO14" s="12">
        <v>-12697</v>
      </c>
      <c r="AP14" s="12">
        <v>-12172</v>
      </c>
      <c r="AQ14" s="12">
        <v>-10826</v>
      </c>
      <c r="AR14" s="12">
        <v>-11705</v>
      </c>
      <c r="AS14" s="12">
        <v>-10863</v>
      </c>
      <c r="AT14" s="12">
        <v>-14860</v>
      </c>
      <c r="AU14" s="12">
        <v>-12687</v>
      </c>
      <c r="AV14" s="12">
        <v>-13773</v>
      </c>
      <c r="AW14" s="12">
        <v>-14210</v>
      </c>
      <c r="AX14" s="12">
        <v>-16622</v>
      </c>
      <c r="AY14" s="12">
        <v>-16204</v>
      </c>
      <c r="AZ14" s="12">
        <v>-16277</v>
      </c>
      <c r="BA14" s="12">
        <v>-17775</v>
      </c>
      <c r="BB14" s="12">
        <v>-21150</v>
      </c>
      <c r="BC14" s="12">
        <v>-18357</v>
      </c>
      <c r="BD14" s="12">
        <v>-22835</v>
      </c>
      <c r="BE14" s="12">
        <v>-23125</v>
      </c>
      <c r="BF14" s="12">
        <v>-27119</v>
      </c>
      <c r="BG14" s="12">
        <v>-24982</v>
      </c>
      <c r="BH14" s="12">
        <v>-24868</v>
      </c>
      <c r="BI14" s="12">
        <v>-22210</v>
      </c>
      <c r="BJ14" s="12">
        <v>-29670</v>
      </c>
      <c r="BK14" s="12">
        <v>-29161</v>
      </c>
      <c r="BL14" s="12">
        <v>-38703</v>
      </c>
      <c r="BM14" s="12">
        <v>-51913</v>
      </c>
      <c r="BN14" s="12">
        <v>-53552</v>
      </c>
      <c r="BO14" s="12">
        <v>-49638</v>
      </c>
      <c r="BP14" s="12">
        <v>-42047</v>
      </c>
      <c r="BQ14" s="12">
        <v>-44513</v>
      </c>
      <c r="BR14" s="12">
        <v>-47968</v>
      </c>
      <c r="BS14" s="12">
        <v>-48254</v>
      </c>
      <c r="BT14" s="12">
        <v>-57292</v>
      </c>
      <c r="BU14" s="12">
        <v>-71406</v>
      </c>
      <c r="BV14" s="12">
        <v>-91436</v>
      </c>
      <c r="BW14" s="12">
        <v>-49850</v>
      </c>
    </row>
    <row r="15" spans="1:75" x14ac:dyDescent="0.2">
      <c r="B15" s="11" t="s">
        <v>80</v>
      </c>
      <c r="C15" s="12">
        <v>-423</v>
      </c>
      <c r="D15" s="12">
        <v>815</v>
      </c>
      <c r="E15" s="12">
        <v>-2933</v>
      </c>
      <c r="F15" s="12">
        <v>4716</v>
      </c>
      <c r="G15" s="12">
        <v>-1334</v>
      </c>
      <c r="H15" s="12">
        <v>3794</v>
      </c>
      <c r="I15" s="12">
        <v>-216</v>
      </c>
      <c r="J15" s="12">
        <v>3040</v>
      </c>
      <c r="K15" s="12">
        <v>-1750</v>
      </c>
      <c r="L15" s="12">
        <v>2311</v>
      </c>
      <c r="M15" s="12">
        <v>-259</v>
      </c>
      <c r="N15" s="12">
        <v>1566</v>
      </c>
      <c r="O15" s="12">
        <v>912</v>
      </c>
      <c r="P15" s="12">
        <v>2455</v>
      </c>
      <c r="Q15" s="12">
        <v>-2537</v>
      </c>
      <c r="R15" s="12">
        <v>-3168</v>
      </c>
      <c r="S15" s="12">
        <v>5122</v>
      </c>
      <c r="T15" s="12">
        <v>3946</v>
      </c>
      <c r="U15" s="12">
        <v>9301</v>
      </c>
      <c r="V15" s="12">
        <v>-54</v>
      </c>
      <c r="W15" s="12">
        <v>1132</v>
      </c>
      <c r="X15" s="12">
        <v>3191</v>
      </c>
      <c r="Y15" s="12">
        <v>3682</v>
      </c>
      <c r="Z15" s="12">
        <v>-687</v>
      </c>
      <c r="AA15" s="12">
        <v>326</v>
      </c>
      <c r="AB15" s="12">
        <v>1040</v>
      </c>
      <c r="AC15" s="12">
        <v>1489</v>
      </c>
      <c r="AD15" s="12">
        <v>1567</v>
      </c>
      <c r="AE15" s="12">
        <v>-441</v>
      </c>
      <c r="AF15" s="12">
        <v>-84</v>
      </c>
      <c r="AG15" s="12">
        <v>-5096</v>
      </c>
      <c r="AH15" s="12">
        <v>-4291</v>
      </c>
      <c r="AI15" s="12">
        <v>922</v>
      </c>
      <c r="AJ15" s="12">
        <v>2407</v>
      </c>
      <c r="AK15" s="12">
        <v>673</v>
      </c>
      <c r="AL15" s="12">
        <v>13318</v>
      </c>
      <c r="AM15" s="12">
        <v>499</v>
      </c>
      <c r="AN15" s="12">
        <v>-4575</v>
      </c>
      <c r="AO15" s="12">
        <v>-40</v>
      </c>
      <c r="AP15" s="12">
        <v>-2264</v>
      </c>
      <c r="AQ15" s="12">
        <v>2070</v>
      </c>
      <c r="AR15" s="12">
        <v>16310</v>
      </c>
      <c r="AS15" s="12">
        <v>-2942</v>
      </c>
      <c r="AT15" s="12">
        <v>-4246</v>
      </c>
      <c r="AU15" s="12">
        <v>1408</v>
      </c>
      <c r="AV15" s="12">
        <v>-578</v>
      </c>
      <c r="AW15" s="12">
        <v>-4816</v>
      </c>
      <c r="AX15" s="12">
        <v>5237</v>
      </c>
      <c r="AY15" s="12">
        <v>7424</v>
      </c>
      <c r="AZ15" s="12">
        <v>4938</v>
      </c>
      <c r="BA15" s="12">
        <v>6397</v>
      </c>
      <c r="BB15" s="12">
        <v>3101</v>
      </c>
      <c r="BC15" s="12">
        <v>7996</v>
      </c>
      <c r="BD15" s="12">
        <v>6168</v>
      </c>
      <c r="BE15" s="12">
        <v>14764</v>
      </c>
      <c r="BF15" s="12">
        <v>9496</v>
      </c>
      <c r="BG15" s="12">
        <v>6988</v>
      </c>
      <c r="BH15" s="12">
        <v>3719</v>
      </c>
      <c r="BI15" s="12">
        <v>2175</v>
      </c>
      <c r="BJ15" s="12">
        <v>5284</v>
      </c>
      <c r="BK15" s="12">
        <v>1868</v>
      </c>
      <c r="BL15" s="12">
        <v>-2338</v>
      </c>
      <c r="BM15" s="12">
        <v>18315</v>
      </c>
      <c r="BN15" s="12">
        <v>7318</v>
      </c>
      <c r="BO15" s="12">
        <v>4423</v>
      </c>
      <c r="BP15" s="12">
        <v>-9912</v>
      </c>
      <c r="BQ15" s="12">
        <v>17320</v>
      </c>
      <c r="BR15" s="12">
        <v>-6380</v>
      </c>
      <c r="BS15" s="12">
        <v>11192</v>
      </c>
      <c r="BT15" s="12">
        <v>1251</v>
      </c>
      <c r="BU15" s="12">
        <v>21860</v>
      </c>
      <c r="BV15" s="12">
        <v>38424</v>
      </c>
      <c r="BW15" s="12">
        <v>10707</v>
      </c>
    </row>
    <row r="16" spans="1:75" x14ac:dyDescent="0.2">
      <c r="B16" s="37" t="s">
        <v>79</v>
      </c>
      <c r="C16" s="36">
        <v>4063</v>
      </c>
      <c r="D16" s="36">
        <v>7598</v>
      </c>
      <c r="E16" s="36">
        <v>11481</v>
      </c>
      <c r="F16" s="36">
        <v>18068</v>
      </c>
      <c r="G16" s="36">
        <v>-2514</v>
      </c>
      <c r="H16" s="36">
        <v>6913</v>
      </c>
      <c r="I16" s="36">
        <v>15272</v>
      </c>
      <c r="J16" s="36">
        <v>19392</v>
      </c>
      <c r="K16" s="36">
        <v>6825</v>
      </c>
      <c r="L16" s="36">
        <v>3645</v>
      </c>
      <c r="M16" s="36">
        <v>8932</v>
      </c>
      <c r="N16" s="36">
        <v>22728</v>
      </c>
      <c r="O16" s="36">
        <v>12410</v>
      </c>
      <c r="P16" s="36">
        <v>16050</v>
      </c>
      <c r="Q16" s="36">
        <v>31985</v>
      </c>
      <c r="R16" s="36">
        <v>23674</v>
      </c>
      <c r="S16" s="36">
        <v>30723</v>
      </c>
      <c r="T16" s="36">
        <v>40562</v>
      </c>
      <c r="U16" s="36">
        <v>53866</v>
      </c>
      <c r="V16" s="36">
        <v>18288</v>
      </c>
      <c r="W16" s="36">
        <v>-16438</v>
      </c>
      <c r="X16" s="36">
        <v>-2166</v>
      </c>
      <c r="Y16" s="36">
        <v>16778</v>
      </c>
      <c r="Z16" s="36">
        <v>5532</v>
      </c>
      <c r="AA16" s="36">
        <v>-11402</v>
      </c>
      <c r="AB16" s="36">
        <v>-13223</v>
      </c>
      <c r="AC16" s="36">
        <v>1345</v>
      </c>
      <c r="AD16" s="36">
        <v>-25361</v>
      </c>
      <c r="AE16" s="36">
        <v>-9085</v>
      </c>
      <c r="AF16" s="36">
        <v>-7681</v>
      </c>
      <c r="AG16" s="36">
        <v>-7252</v>
      </c>
      <c r="AH16" s="36">
        <v>-15386</v>
      </c>
      <c r="AI16" s="36">
        <v>-9838</v>
      </c>
      <c r="AJ16" s="36">
        <v>-11812</v>
      </c>
      <c r="AK16" s="36">
        <v>6414</v>
      </c>
      <c r="AL16" s="36">
        <v>36231</v>
      </c>
      <c r="AM16" s="36">
        <v>8508</v>
      </c>
      <c r="AN16" s="36">
        <v>2505</v>
      </c>
      <c r="AO16" s="36">
        <v>18044</v>
      </c>
      <c r="AP16" s="36">
        <v>23370</v>
      </c>
      <c r="AQ16" s="36">
        <v>10214</v>
      </c>
      <c r="AR16" s="36">
        <v>16265</v>
      </c>
      <c r="AS16" s="36">
        <v>30437</v>
      </c>
      <c r="AT16" s="36">
        <v>23509</v>
      </c>
      <c r="AU16" s="36">
        <v>25996</v>
      </c>
      <c r="AV16" s="36">
        <v>14387</v>
      </c>
      <c r="AW16" s="36">
        <v>52770</v>
      </c>
      <c r="AX16" s="36">
        <v>111720</v>
      </c>
      <c r="AY16" s="36">
        <v>139512</v>
      </c>
      <c r="AZ16" s="36">
        <v>86857</v>
      </c>
      <c r="BA16" s="36">
        <v>148322</v>
      </c>
      <c r="BB16" s="36">
        <v>143457</v>
      </c>
      <c r="BC16" s="36">
        <v>69698</v>
      </c>
      <c r="BD16" s="36">
        <v>45017</v>
      </c>
      <c r="BE16" s="36">
        <v>79234</v>
      </c>
      <c r="BF16" s="36">
        <v>107828</v>
      </c>
      <c r="BG16" s="36">
        <f>+SUM(BG12:BG15)</f>
        <v>80566</v>
      </c>
      <c r="BH16" s="36">
        <v>53372</v>
      </c>
      <c r="BI16" s="36">
        <v>41210</v>
      </c>
      <c r="BJ16" s="36">
        <v>39063</v>
      </c>
      <c r="BK16" s="36">
        <v>42130</v>
      </c>
      <c r="BL16" s="36">
        <v>84119</v>
      </c>
      <c r="BM16" s="36">
        <v>143439</v>
      </c>
      <c r="BN16" s="36">
        <v>3706</v>
      </c>
      <c r="BO16" s="36">
        <v>-48641</v>
      </c>
      <c r="BP16" s="36">
        <v>-39404</v>
      </c>
      <c r="BQ16" s="36">
        <v>20995</v>
      </c>
      <c r="BR16" s="36">
        <v>52427</v>
      </c>
      <c r="BS16" s="36">
        <v>80425</v>
      </c>
      <c r="BT16" s="36">
        <v>204873</v>
      </c>
      <c r="BU16" s="36">
        <v>518148</v>
      </c>
      <c r="BV16" s="36">
        <v>301777</v>
      </c>
      <c r="BW16" s="36">
        <v>133938</v>
      </c>
    </row>
    <row r="17" spans="1:75" x14ac:dyDescent="0.2">
      <c r="A17" s="31"/>
      <c r="B17" s="16" t="s">
        <v>78</v>
      </c>
      <c r="C17" s="15">
        <v>-6904</v>
      </c>
      <c r="D17" s="15">
        <v>-6989</v>
      </c>
      <c r="E17" s="15">
        <v>-6066</v>
      </c>
      <c r="F17" s="15">
        <v>-7839</v>
      </c>
      <c r="G17" s="15">
        <v>-4990</v>
      </c>
      <c r="H17" s="15">
        <v>-5143</v>
      </c>
      <c r="I17" s="15">
        <v>-11989</v>
      </c>
      <c r="J17" s="15">
        <v>-11058</v>
      </c>
      <c r="K17" s="15">
        <v>-8038</v>
      </c>
      <c r="L17" s="15">
        <v>-8243</v>
      </c>
      <c r="M17" s="15">
        <v>-5234</v>
      </c>
      <c r="N17" s="15">
        <v>-5097</v>
      </c>
      <c r="O17" s="15">
        <v>-4601</v>
      </c>
      <c r="P17" s="15">
        <v>-6242</v>
      </c>
      <c r="Q17" s="15">
        <v>-5768</v>
      </c>
      <c r="R17" s="15">
        <v>-6357</v>
      </c>
      <c r="S17" s="15">
        <v>-7807</v>
      </c>
      <c r="T17" s="15">
        <v>-6573</v>
      </c>
      <c r="U17" s="15">
        <v>-13707</v>
      </c>
      <c r="V17" s="15">
        <v>-9246</v>
      </c>
      <c r="W17" s="15">
        <v>-10870</v>
      </c>
      <c r="X17" s="15">
        <v>-4060</v>
      </c>
      <c r="Y17" s="15">
        <v>-12654</v>
      </c>
      <c r="Z17" s="15">
        <v>-4748</v>
      </c>
      <c r="AA17" s="15">
        <v>-6151</v>
      </c>
      <c r="AB17" s="15">
        <v>-4858</v>
      </c>
      <c r="AC17" s="15">
        <v>-4132</v>
      </c>
      <c r="AD17" s="15">
        <v>-5922</v>
      </c>
      <c r="AE17" s="15">
        <v>-4869</v>
      </c>
      <c r="AF17" s="15">
        <v>-4357</v>
      </c>
      <c r="AG17" s="15">
        <v>-5192</v>
      </c>
      <c r="AH17" s="15">
        <v>-4989</v>
      </c>
      <c r="AI17" s="15">
        <v>-3411</v>
      </c>
      <c r="AJ17" s="15">
        <v>-7218</v>
      </c>
      <c r="AK17" s="15">
        <v>-5257</v>
      </c>
      <c r="AL17" s="15">
        <v>-4813</v>
      </c>
      <c r="AM17" s="15">
        <v>-4470</v>
      </c>
      <c r="AN17" s="15">
        <v>-1598</v>
      </c>
      <c r="AO17" s="15">
        <v>-3694</v>
      </c>
      <c r="AP17" s="15">
        <v>-4580</v>
      </c>
      <c r="AQ17" s="15">
        <v>-7735</v>
      </c>
      <c r="AR17" s="15">
        <v>-9077</v>
      </c>
      <c r="AS17" s="15">
        <v>-12377</v>
      </c>
      <c r="AT17" s="15">
        <v>-5263</v>
      </c>
      <c r="AU17" s="15">
        <v>-6758</v>
      </c>
      <c r="AV17" s="15">
        <v>-4858</v>
      </c>
      <c r="AW17" s="15">
        <v>-4069</v>
      </c>
      <c r="AX17" s="15">
        <v>-6074</v>
      </c>
      <c r="AY17" s="15">
        <v>-10372</v>
      </c>
      <c r="AZ17" s="15">
        <v>-6720</v>
      </c>
      <c r="BA17" s="15">
        <v>-10829</v>
      </c>
      <c r="BB17" s="15">
        <v>-11689</v>
      </c>
      <c r="BC17" s="15">
        <v>-13545</v>
      </c>
      <c r="BD17" s="15">
        <v>-12613</v>
      </c>
      <c r="BE17" s="15">
        <v>-8200</v>
      </c>
      <c r="BF17" s="15">
        <v>-15356</v>
      </c>
      <c r="BG17" s="15">
        <v>-9141</v>
      </c>
      <c r="BH17" s="15">
        <v>-12649</v>
      </c>
      <c r="BI17" s="15">
        <v>-27798</v>
      </c>
      <c r="BJ17" s="15">
        <v>-33180</v>
      </c>
      <c r="BK17" s="15">
        <v>-26612</v>
      </c>
      <c r="BL17" s="15">
        <v>-22968</v>
      </c>
      <c r="BM17" s="15">
        <v>-37333</v>
      </c>
      <c r="BN17" s="15">
        <v>-32332</v>
      </c>
      <c r="BO17" s="15">
        <v>-21063</v>
      </c>
      <c r="BP17" s="15">
        <v>-19407</v>
      </c>
      <c r="BQ17" s="15">
        <v>-20699</v>
      </c>
      <c r="BR17" s="15">
        <v>-14342</v>
      </c>
      <c r="BS17" s="15">
        <v>-34452</v>
      </c>
      <c r="BT17" s="15">
        <v>-21759</v>
      </c>
      <c r="BU17" s="15">
        <v>-39610</v>
      </c>
      <c r="BV17" s="15">
        <v>-49714</v>
      </c>
      <c r="BW17" s="15">
        <v>-21790</v>
      </c>
    </row>
    <row r="18" spans="1:75" x14ac:dyDescent="0.2">
      <c r="B18" s="11" t="s">
        <v>77</v>
      </c>
      <c r="C18" s="12">
        <v>3988</v>
      </c>
      <c r="D18" s="12">
        <v>3562</v>
      </c>
      <c r="E18" s="12">
        <v>4046</v>
      </c>
      <c r="F18" s="12">
        <v>5119</v>
      </c>
      <c r="G18" s="12">
        <v>4051</v>
      </c>
      <c r="H18" s="12">
        <v>4827</v>
      </c>
      <c r="I18" s="12">
        <v>6809</v>
      </c>
      <c r="J18" s="12">
        <v>7623</v>
      </c>
      <c r="K18" s="12">
        <v>7547</v>
      </c>
      <c r="L18" s="12">
        <v>4628</v>
      </c>
      <c r="M18" s="12">
        <v>3634</v>
      </c>
      <c r="N18" s="12">
        <v>2973</v>
      </c>
      <c r="O18" s="12">
        <v>2868</v>
      </c>
      <c r="P18" s="12">
        <v>4101</v>
      </c>
      <c r="Q18" s="12">
        <v>6360</v>
      </c>
      <c r="R18" s="12">
        <v>4206</v>
      </c>
      <c r="S18" s="12">
        <v>7454</v>
      </c>
      <c r="T18" s="12">
        <v>4789</v>
      </c>
      <c r="U18" s="12">
        <v>7410</v>
      </c>
      <c r="V18" s="12">
        <v>9652</v>
      </c>
      <c r="W18" s="12">
        <v>7073</v>
      </c>
      <c r="X18" s="12">
        <v>4521</v>
      </c>
      <c r="Y18" s="12">
        <v>6342</v>
      </c>
      <c r="Z18" s="12">
        <v>5219</v>
      </c>
      <c r="AA18" s="12">
        <v>8750</v>
      </c>
      <c r="AB18" s="12">
        <v>7842</v>
      </c>
      <c r="AC18" s="12">
        <v>5941</v>
      </c>
      <c r="AD18" s="12">
        <v>8540</v>
      </c>
      <c r="AE18" s="12">
        <v>6816</v>
      </c>
      <c r="AF18" s="12">
        <v>4088</v>
      </c>
      <c r="AG18" s="12">
        <v>6998</v>
      </c>
      <c r="AH18" s="12">
        <v>3709</v>
      </c>
      <c r="AI18" s="12">
        <v>3413</v>
      </c>
      <c r="AJ18" s="12">
        <v>5312</v>
      </c>
      <c r="AK18" s="12">
        <v>3645</v>
      </c>
      <c r="AL18" s="12">
        <v>2599</v>
      </c>
      <c r="AM18" s="12">
        <v>3246</v>
      </c>
      <c r="AN18" s="12">
        <v>1116</v>
      </c>
      <c r="AO18" s="12">
        <v>1898</v>
      </c>
      <c r="AP18" s="12">
        <v>3181</v>
      </c>
      <c r="AQ18" s="12">
        <v>10492</v>
      </c>
      <c r="AR18" s="12">
        <v>15578</v>
      </c>
      <c r="AS18" s="12">
        <v>11816</v>
      </c>
      <c r="AT18" s="12">
        <v>5304</v>
      </c>
      <c r="AU18" s="12">
        <v>6540</v>
      </c>
      <c r="AV18" s="12">
        <v>4339</v>
      </c>
      <c r="AW18" s="12">
        <v>8188</v>
      </c>
      <c r="AX18" s="12">
        <v>4780</v>
      </c>
      <c r="AY18" s="12">
        <v>5043</v>
      </c>
      <c r="AZ18" s="12">
        <v>6857</v>
      </c>
      <c r="BA18" s="12">
        <v>15866</v>
      </c>
      <c r="BB18" s="12">
        <v>13428</v>
      </c>
      <c r="BC18" s="12">
        <v>15624</v>
      </c>
      <c r="BD18" s="12">
        <v>12230</v>
      </c>
      <c r="BE18" s="12">
        <v>11177</v>
      </c>
      <c r="BF18" s="12">
        <v>14622</v>
      </c>
      <c r="BG18" s="12">
        <v>8597</v>
      </c>
      <c r="BH18" s="12">
        <v>13907</v>
      </c>
      <c r="BI18" s="12">
        <v>16715</v>
      </c>
      <c r="BJ18" s="12">
        <v>23310</v>
      </c>
      <c r="BK18" s="12">
        <v>18782</v>
      </c>
      <c r="BL18" s="12">
        <v>17535</v>
      </c>
      <c r="BM18" s="12">
        <v>29305</v>
      </c>
      <c r="BN18" s="12">
        <v>23155</v>
      </c>
      <c r="BO18" s="12">
        <v>31073</v>
      </c>
      <c r="BP18" s="12">
        <v>21611</v>
      </c>
      <c r="BQ18" s="12">
        <v>14969</v>
      </c>
      <c r="BR18" s="12">
        <v>9441</v>
      </c>
      <c r="BS18" s="12">
        <v>43190</v>
      </c>
      <c r="BT18" s="12">
        <v>23847</v>
      </c>
      <c r="BU18" s="12">
        <v>41194</v>
      </c>
      <c r="BV18" s="12">
        <v>53653</v>
      </c>
      <c r="BW18" s="12">
        <v>22504</v>
      </c>
    </row>
    <row r="19" spans="1:75" x14ac:dyDescent="0.2">
      <c r="B19" s="37" t="s">
        <v>76</v>
      </c>
      <c r="C19" s="36">
        <v>1147</v>
      </c>
      <c r="D19" s="36">
        <v>4171</v>
      </c>
      <c r="E19" s="36">
        <v>9461</v>
      </c>
      <c r="F19" s="36">
        <v>15348</v>
      </c>
      <c r="G19" s="36">
        <v>-3453</v>
      </c>
      <c r="H19" s="36">
        <v>6597</v>
      </c>
      <c r="I19" s="36">
        <v>10092</v>
      </c>
      <c r="J19" s="36">
        <v>15957</v>
      </c>
      <c r="K19" s="36">
        <v>6334</v>
      </c>
      <c r="L19" s="36">
        <v>30</v>
      </c>
      <c r="M19" s="36">
        <v>7332</v>
      </c>
      <c r="N19" s="36">
        <v>20604</v>
      </c>
      <c r="O19" s="36">
        <v>10677</v>
      </c>
      <c r="P19" s="36">
        <v>13909</v>
      </c>
      <c r="Q19" s="36">
        <v>32577</v>
      </c>
      <c r="R19" s="36">
        <v>21523</v>
      </c>
      <c r="S19" s="36">
        <v>30370</v>
      </c>
      <c r="T19" s="36">
        <v>38778</v>
      </c>
      <c r="U19" s="36">
        <v>47569</v>
      </c>
      <c r="V19" s="36">
        <v>18694</v>
      </c>
      <c r="W19" s="36">
        <v>-20235</v>
      </c>
      <c r="X19" s="36">
        <v>-1705</v>
      </c>
      <c r="Y19" s="36">
        <v>10466</v>
      </c>
      <c r="Z19" s="36">
        <v>6003</v>
      </c>
      <c r="AA19" s="36">
        <v>-8803</v>
      </c>
      <c r="AB19" s="36">
        <v>-10239</v>
      </c>
      <c r="AC19" s="36">
        <v>3154</v>
      </c>
      <c r="AD19" s="36">
        <v>-22743</v>
      </c>
      <c r="AE19" s="36">
        <v>-7138</v>
      </c>
      <c r="AF19" s="36">
        <v>-7950</v>
      </c>
      <c r="AG19" s="36">
        <v>-5446</v>
      </c>
      <c r="AH19" s="36">
        <v>-16666</v>
      </c>
      <c r="AI19" s="36">
        <v>-9836</v>
      </c>
      <c r="AJ19" s="36">
        <v>-13718</v>
      </c>
      <c r="AK19" s="36">
        <v>4802</v>
      </c>
      <c r="AL19" s="36">
        <v>34017</v>
      </c>
      <c r="AM19" s="36">
        <v>7284</v>
      </c>
      <c r="AN19" s="36">
        <v>2023</v>
      </c>
      <c r="AO19" s="36">
        <v>16248</v>
      </c>
      <c r="AP19" s="36">
        <v>21971</v>
      </c>
      <c r="AQ19" s="36">
        <v>12971</v>
      </c>
      <c r="AR19" s="36">
        <v>22766</v>
      </c>
      <c r="AS19" s="36">
        <v>29876</v>
      </c>
      <c r="AT19" s="36">
        <v>23550</v>
      </c>
      <c r="AU19" s="36">
        <v>25778</v>
      </c>
      <c r="AV19" s="36">
        <v>13868</v>
      </c>
      <c r="AW19" s="36">
        <v>56889</v>
      </c>
      <c r="AX19" s="36">
        <v>110426</v>
      </c>
      <c r="AY19" s="36">
        <v>134183</v>
      </c>
      <c r="AZ19" s="36">
        <v>86994</v>
      </c>
      <c r="BA19" s="36">
        <v>153359</v>
      </c>
      <c r="BB19" s="36">
        <v>145196</v>
      </c>
      <c r="BC19" s="36">
        <v>71777</v>
      </c>
      <c r="BD19" s="36">
        <v>44634</v>
      </c>
      <c r="BE19" s="36">
        <v>82211</v>
      </c>
      <c r="BF19" s="36">
        <v>107094</v>
      </c>
      <c r="BG19" s="36">
        <f>+SUM(BG16:BG18)</f>
        <v>80022</v>
      </c>
      <c r="BH19" s="36">
        <v>54630</v>
      </c>
      <c r="BI19" s="36">
        <v>30127</v>
      </c>
      <c r="BJ19" s="36">
        <v>29193</v>
      </c>
      <c r="BK19" s="36">
        <v>34300</v>
      </c>
      <c r="BL19" s="36">
        <v>78686</v>
      </c>
      <c r="BM19" s="36">
        <v>135411</v>
      </c>
      <c r="BN19" s="36">
        <v>-5471</v>
      </c>
      <c r="BO19" s="36">
        <v>-38631</v>
      </c>
      <c r="BP19" s="36">
        <v>-37200</v>
      </c>
      <c r="BQ19" s="36">
        <v>15265</v>
      </c>
      <c r="BR19" s="36">
        <v>47526</v>
      </c>
      <c r="BS19" s="36">
        <v>89163</v>
      </c>
      <c r="BT19" s="36">
        <v>206961</v>
      </c>
      <c r="BU19" s="36">
        <v>519732</v>
      </c>
      <c r="BV19" s="36">
        <v>305716</v>
      </c>
      <c r="BW19" s="36">
        <v>134652</v>
      </c>
    </row>
    <row r="20" spans="1:75" x14ac:dyDescent="0.2">
      <c r="B20" s="11" t="s">
        <v>75</v>
      </c>
      <c r="C20" s="12">
        <v>-1734</v>
      </c>
      <c r="D20" s="12">
        <v>-309</v>
      </c>
      <c r="E20" s="12">
        <v>-1640</v>
      </c>
      <c r="F20" s="12">
        <v>-1171</v>
      </c>
      <c r="G20" s="12">
        <v>0</v>
      </c>
      <c r="H20" s="12">
        <v>-579</v>
      </c>
      <c r="I20" s="12">
        <v>-1783</v>
      </c>
      <c r="J20" s="12">
        <v>-2033</v>
      </c>
      <c r="K20" s="12">
        <v>-2046</v>
      </c>
      <c r="L20" s="12">
        <v>345</v>
      </c>
      <c r="M20" s="12">
        <v>-318</v>
      </c>
      <c r="N20" s="12">
        <v>-4352</v>
      </c>
      <c r="O20" s="12">
        <v>-1517</v>
      </c>
      <c r="P20" s="12">
        <v>-3705</v>
      </c>
      <c r="Q20" s="12">
        <v>-9120</v>
      </c>
      <c r="R20" s="12">
        <v>-4029</v>
      </c>
      <c r="S20" s="12">
        <v>-4420</v>
      </c>
      <c r="T20" s="12">
        <v>-9707</v>
      </c>
      <c r="U20" s="12">
        <v>-9418</v>
      </c>
      <c r="V20" s="12">
        <v>954</v>
      </c>
      <c r="W20" s="12">
        <v>-364</v>
      </c>
      <c r="X20" s="12">
        <v>307</v>
      </c>
      <c r="Y20" s="12">
        <v>-478</v>
      </c>
      <c r="Z20" s="12">
        <v>-527</v>
      </c>
      <c r="AA20" s="12">
        <v>-390</v>
      </c>
      <c r="AB20" s="12">
        <v>-343</v>
      </c>
      <c r="AC20" s="12">
        <v>-360</v>
      </c>
      <c r="AD20" s="12">
        <v>-672</v>
      </c>
      <c r="AE20" s="12">
        <v>-456</v>
      </c>
      <c r="AF20" s="12">
        <v>-542</v>
      </c>
      <c r="AG20" s="12">
        <v>-691</v>
      </c>
      <c r="AH20" s="12">
        <v>-653</v>
      </c>
      <c r="AI20" s="12">
        <v>-352</v>
      </c>
      <c r="AJ20" s="12">
        <v>0</v>
      </c>
      <c r="AK20" s="12">
        <v>-268</v>
      </c>
      <c r="AL20" s="12">
        <v>-4019</v>
      </c>
      <c r="AM20" s="12">
        <v>-538</v>
      </c>
      <c r="AN20" s="12">
        <v>153</v>
      </c>
      <c r="AO20" s="12">
        <v>-352</v>
      </c>
      <c r="AP20" s="12">
        <v>-3471</v>
      </c>
      <c r="AQ20" s="12">
        <v>-232</v>
      </c>
      <c r="AR20" s="12">
        <v>-6501</v>
      </c>
      <c r="AS20" s="12">
        <v>-5133</v>
      </c>
      <c r="AT20" s="12">
        <v>-4489</v>
      </c>
      <c r="AU20" s="12">
        <v>-3411</v>
      </c>
      <c r="AV20" s="12">
        <v>-1713</v>
      </c>
      <c r="AW20" s="12">
        <v>-15562</v>
      </c>
      <c r="AX20" s="12">
        <v>-20735</v>
      </c>
      <c r="AY20" s="12">
        <v>-28940</v>
      </c>
      <c r="AZ20" s="12">
        <v>-20824</v>
      </c>
      <c r="BA20" s="12">
        <v>-29058</v>
      </c>
      <c r="BB20" s="12">
        <v>-33520</v>
      </c>
      <c r="BC20" s="12">
        <v>-9497</v>
      </c>
      <c r="BD20" s="12">
        <v>-9121</v>
      </c>
      <c r="BE20" s="12">
        <v>-16713</v>
      </c>
      <c r="BF20" s="12">
        <v>-19264</v>
      </c>
      <c r="BG20" s="12">
        <v>-16316</v>
      </c>
      <c r="BH20" s="12">
        <v>-12620</v>
      </c>
      <c r="BI20" s="12">
        <v>-4854</v>
      </c>
      <c r="BJ20" s="12">
        <v>-4395</v>
      </c>
      <c r="BK20" s="12">
        <v>-6371</v>
      </c>
      <c r="BL20" s="12">
        <v>-18371</v>
      </c>
      <c r="BM20" s="12">
        <v>-22591</v>
      </c>
      <c r="BN20" s="12">
        <v>-1062</v>
      </c>
      <c r="BO20" s="12">
        <v>-1765</v>
      </c>
      <c r="BP20" s="12">
        <v>-2342</v>
      </c>
      <c r="BQ20" s="12">
        <v>-4639</v>
      </c>
      <c r="BR20" s="12">
        <v>-4208</v>
      </c>
      <c r="BS20" s="12">
        <v>-16355</v>
      </c>
      <c r="BT20" s="12">
        <v>-41421</v>
      </c>
      <c r="BU20" s="12">
        <v>-112342</v>
      </c>
      <c r="BV20" s="12">
        <v>-54595</v>
      </c>
      <c r="BW20" s="12">
        <v>-28936</v>
      </c>
    </row>
    <row r="21" spans="1:75" x14ac:dyDescent="0.2">
      <c r="B21" s="16" t="s">
        <v>74</v>
      </c>
      <c r="C21" s="15">
        <v>-777</v>
      </c>
      <c r="D21" s="15">
        <v>-187</v>
      </c>
      <c r="E21" s="15">
        <v>-785</v>
      </c>
      <c r="F21" s="15">
        <v>4112</v>
      </c>
      <c r="G21" s="15">
        <v>298</v>
      </c>
      <c r="H21" s="15">
        <v>188</v>
      </c>
      <c r="I21" s="15">
        <v>-145</v>
      </c>
      <c r="J21" s="15">
        <v>3115</v>
      </c>
      <c r="K21" s="15">
        <v>-869</v>
      </c>
      <c r="L21" s="15">
        <v>186</v>
      </c>
      <c r="M21" s="15">
        <v>241</v>
      </c>
      <c r="N21" s="15">
        <v>3794</v>
      </c>
      <c r="O21" s="15">
        <v>-560</v>
      </c>
      <c r="P21" s="15">
        <v>-1505</v>
      </c>
      <c r="Q21" s="15">
        <v>-3706</v>
      </c>
      <c r="R21" s="15">
        <v>7554</v>
      </c>
      <c r="S21" s="15">
        <v>-2176</v>
      </c>
      <c r="T21" s="15">
        <v>-4004</v>
      </c>
      <c r="U21" s="15">
        <v>-3904</v>
      </c>
      <c r="V21" s="15">
        <v>29948</v>
      </c>
      <c r="W21" s="15">
        <v>6318</v>
      </c>
      <c r="X21" s="15">
        <v>2046</v>
      </c>
      <c r="Y21" s="15">
        <v>-3245</v>
      </c>
      <c r="Z21" s="15">
        <v>7651</v>
      </c>
      <c r="AA21" s="15">
        <v>3465</v>
      </c>
      <c r="AB21" s="15">
        <v>3060</v>
      </c>
      <c r="AC21" s="15">
        <v>-468</v>
      </c>
      <c r="AD21" s="15">
        <v>12215</v>
      </c>
      <c r="AE21" s="15">
        <v>1792</v>
      </c>
      <c r="AF21" s="15">
        <v>3274</v>
      </c>
      <c r="AG21" s="15">
        <v>2303</v>
      </c>
      <c r="AH21" s="15">
        <v>-2084</v>
      </c>
      <c r="AI21" s="15">
        <v>-416</v>
      </c>
      <c r="AJ21" s="15">
        <v>-265</v>
      </c>
      <c r="AK21" s="15">
        <v>-429</v>
      </c>
      <c r="AL21" s="15">
        <v>-1250</v>
      </c>
      <c r="AM21" s="15">
        <v>-2664</v>
      </c>
      <c r="AN21" s="15">
        <v>-5694</v>
      </c>
      <c r="AO21" s="15">
        <v>3</v>
      </c>
      <c r="AP21" s="15">
        <v>2609</v>
      </c>
      <c r="AQ21" s="15">
        <v>-3990</v>
      </c>
      <c r="AR21" s="15">
        <v>-1067</v>
      </c>
      <c r="AS21" s="15">
        <v>-1785</v>
      </c>
      <c r="AT21" s="15">
        <v>1684</v>
      </c>
      <c r="AU21" s="15">
        <v>-5159</v>
      </c>
      <c r="AV21" s="15">
        <v>-332</v>
      </c>
      <c r="AW21" s="15">
        <v>-194</v>
      </c>
      <c r="AX21" s="15">
        <v>-5220</v>
      </c>
      <c r="AY21" s="15">
        <v>-11603</v>
      </c>
      <c r="AZ21" s="15">
        <v>-6002</v>
      </c>
      <c r="BA21" s="15">
        <v>-8653</v>
      </c>
      <c r="BB21" s="15">
        <v>1336</v>
      </c>
      <c r="BC21" s="15">
        <v>-11039</v>
      </c>
      <c r="BD21" s="15">
        <v>-2155</v>
      </c>
      <c r="BE21" s="15">
        <v>1093</v>
      </c>
      <c r="BF21" s="15">
        <v>6194</v>
      </c>
      <c r="BG21" s="15">
        <v>-11550</v>
      </c>
      <c r="BH21" s="15">
        <v>-5006</v>
      </c>
      <c r="BI21" s="15">
        <v>2363</v>
      </c>
      <c r="BJ21" s="15">
        <v>3456</v>
      </c>
      <c r="BK21" s="15">
        <v>3352</v>
      </c>
      <c r="BL21" s="15">
        <v>1783</v>
      </c>
      <c r="BM21" s="15">
        <v>19864</v>
      </c>
      <c r="BN21" s="15">
        <v>12770</v>
      </c>
      <c r="BO21" s="15">
        <v>18272</v>
      </c>
      <c r="BP21" s="15">
        <v>5285</v>
      </c>
      <c r="BQ21" s="15">
        <v>-2360</v>
      </c>
      <c r="BR21" s="15">
        <v>-5746</v>
      </c>
      <c r="BS21" s="15">
        <v>-5158</v>
      </c>
      <c r="BT21" s="15">
        <v>-10905</v>
      </c>
      <c r="BU21" s="15">
        <v>-24922</v>
      </c>
      <c r="BV21" s="15">
        <v>-5907</v>
      </c>
      <c r="BW21" s="15">
        <v>-16556</v>
      </c>
    </row>
    <row r="22" spans="1:75" x14ac:dyDescent="0.2">
      <c r="B22" s="37" t="s">
        <v>73</v>
      </c>
      <c r="C22" s="36">
        <v>-2511</v>
      </c>
      <c r="D22" s="36">
        <v>-496</v>
      </c>
      <c r="E22" s="36">
        <v>-2425</v>
      </c>
      <c r="F22" s="36">
        <v>2941</v>
      </c>
      <c r="G22" s="36">
        <v>298</v>
      </c>
      <c r="H22" s="36">
        <v>-391</v>
      </c>
      <c r="I22" s="36">
        <v>-1928</v>
      </c>
      <c r="J22" s="36">
        <v>1082</v>
      </c>
      <c r="K22" s="36">
        <v>-2915</v>
      </c>
      <c r="L22" s="36">
        <v>531</v>
      </c>
      <c r="M22" s="36">
        <v>-77</v>
      </c>
      <c r="N22" s="36">
        <v>-558</v>
      </c>
      <c r="O22" s="36">
        <v>-2077</v>
      </c>
      <c r="P22" s="36">
        <v>-5210</v>
      </c>
      <c r="Q22" s="36">
        <v>-12826</v>
      </c>
      <c r="R22" s="36">
        <v>3525</v>
      </c>
      <c r="S22" s="36">
        <v>-6596</v>
      </c>
      <c r="T22" s="36">
        <v>-13711</v>
      </c>
      <c r="U22" s="36">
        <v>-13322</v>
      </c>
      <c r="V22" s="36">
        <v>30902</v>
      </c>
      <c r="W22" s="36">
        <v>5954</v>
      </c>
      <c r="X22" s="36">
        <v>2353</v>
      </c>
      <c r="Y22" s="36">
        <v>-3723</v>
      </c>
      <c r="Z22" s="36">
        <v>7124</v>
      </c>
      <c r="AA22" s="36">
        <v>3075</v>
      </c>
      <c r="AB22" s="36">
        <v>2717</v>
      </c>
      <c r="AC22" s="36">
        <v>-828</v>
      </c>
      <c r="AD22" s="36">
        <v>11543</v>
      </c>
      <c r="AE22" s="36">
        <v>1336</v>
      </c>
      <c r="AF22" s="36">
        <v>2732</v>
      </c>
      <c r="AG22" s="36">
        <v>1612</v>
      </c>
      <c r="AH22" s="36">
        <v>-2737</v>
      </c>
      <c r="AI22" s="36">
        <v>-768</v>
      </c>
      <c r="AJ22" s="36">
        <v>-265</v>
      </c>
      <c r="AK22" s="36">
        <v>-697</v>
      </c>
      <c r="AL22" s="36">
        <v>-5269</v>
      </c>
      <c r="AM22" s="36">
        <v>-3202</v>
      </c>
      <c r="AN22" s="36">
        <v>-5541</v>
      </c>
      <c r="AO22" s="36">
        <v>-349</v>
      </c>
      <c r="AP22" s="36">
        <v>-862</v>
      </c>
      <c r="AQ22" s="36">
        <v>-4222</v>
      </c>
      <c r="AR22" s="36">
        <v>-7568</v>
      </c>
      <c r="AS22" s="36">
        <v>-6918</v>
      </c>
      <c r="AT22" s="36">
        <v>-2805</v>
      </c>
      <c r="AU22" s="36">
        <v>-8570</v>
      </c>
      <c r="AV22" s="36">
        <v>-2045</v>
      </c>
      <c r="AW22" s="36">
        <v>-15756</v>
      </c>
      <c r="AX22" s="36">
        <v>-25955</v>
      </c>
      <c r="AY22" s="36">
        <v>-40543</v>
      </c>
      <c r="AZ22" s="36">
        <v>-26826</v>
      </c>
      <c r="BA22" s="36">
        <v>-37711</v>
      </c>
      <c r="BB22" s="36">
        <v>-32184</v>
      </c>
      <c r="BC22" s="36">
        <v>-20536</v>
      </c>
      <c r="BD22" s="36">
        <v>-11276</v>
      </c>
      <c r="BE22" s="36">
        <v>-15620</v>
      </c>
      <c r="BF22" s="36">
        <v>-13070</v>
      </c>
      <c r="BG22" s="36">
        <f>+BG20+BG21</f>
        <v>-27866</v>
      </c>
      <c r="BH22" s="36">
        <v>-17626</v>
      </c>
      <c r="BI22" s="36">
        <v>-2491</v>
      </c>
      <c r="BJ22" s="36">
        <v>-939</v>
      </c>
      <c r="BK22" s="36">
        <v>-3019</v>
      </c>
      <c r="BL22" s="36">
        <v>-16588</v>
      </c>
      <c r="BM22" s="36">
        <v>-2727</v>
      </c>
      <c r="BN22" s="36">
        <v>11708</v>
      </c>
      <c r="BO22" s="36">
        <v>16507</v>
      </c>
      <c r="BP22" s="36">
        <v>2943</v>
      </c>
      <c r="BQ22" s="36">
        <v>-6999</v>
      </c>
      <c r="BR22" s="36">
        <v>-9954</v>
      </c>
      <c r="BS22" s="36">
        <v>-21513</v>
      </c>
      <c r="BT22" s="36">
        <v>-52326</v>
      </c>
      <c r="BU22" s="36">
        <v>-137264</v>
      </c>
      <c r="BV22" s="36">
        <v>-60502</v>
      </c>
      <c r="BW22" s="36">
        <v>-45492</v>
      </c>
    </row>
    <row r="23" spans="1:75" x14ac:dyDescent="0.2">
      <c r="A23" s="31"/>
      <c r="B23" s="42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</row>
    <row r="24" spans="1:75" x14ac:dyDescent="0.2">
      <c r="B24" s="37" t="s">
        <v>72</v>
      </c>
      <c r="C24" s="36">
        <v>-1364</v>
      </c>
      <c r="D24" s="36">
        <v>3675</v>
      </c>
      <c r="E24" s="36">
        <v>7036</v>
      </c>
      <c r="F24" s="36">
        <v>18289</v>
      </c>
      <c r="G24" s="36">
        <v>-3155</v>
      </c>
      <c r="H24" s="36">
        <v>6206</v>
      </c>
      <c r="I24" s="36">
        <v>8164</v>
      </c>
      <c r="J24" s="36">
        <v>17039</v>
      </c>
      <c r="K24" s="36">
        <v>3419</v>
      </c>
      <c r="L24" s="36">
        <v>561</v>
      </c>
      <c r="M24" s="36">
        <v>7255</v>
      </c>
      <c r="N24" s="36">
        <v>20046</v>
      </c>
      <c r="O24" s="36">
        <v>8600</v>
      </c>
      <c r="P24" s="36">
        <v>8699</v>
      </c>
      <c r="Q24" s="36">
        <v>19751</v>
      </c>
      <c r="R24" s="36">
        <v>25048</v>
      </c>
      <c r="S24" s="36">
        <v>23774</v>
      </c>
      <c r="T24" s="36">
        <v>25067</v>
      </c>
      <c r="U24" s="36">
        <v>34247</v>
      </c>
      <c r="V24" s="36">
        <v>49596</v>
      </c>
      <c r="W24" s="36">
        <v>-14281</v>
      </c>
      <c r="X24" s="36">
        <v>648</v>
      </c>
      <c r="Y24" s="36">
        <v>6743</v>
      </c>
      <c r="Z24" s="36">
        <v>13127</v>
      </c>
      <c r="AA24" s="36">
        <v>-5728</v>
      </c>
      <c r="AB24" s="36">
        <v>-7522</v>
      </c>
      <c r="AC24" s="36">
        <v>2326</v>
      </c>
      <c r="AD24" s="36">
        <v>-11200</v>
      </c>
      <c r="AE24" s="36">
        <v>-5802</v>
      </c>
      <c r="AF24" s="36">
        <v>-5218</v>
      </c>
      <c r="AG24" s="36">
        <v>-3834</v>
      </c>
      <c r="AH24" s="36">
        <v>-19403</v>
      </c>
      <c r="AI24" s="36">
        <v>-10604</v>
      </c>
      <c r="AJ24" s="36">
        <v>-13983</v>
      </c>
      <c r="AK24" s="36">
        <v>4105</v>
      </c>
      <c r="AL24" s="36">
        <v>28748</v>
      </c>
      <c r="AM24" s="36">
        <v>4082</v>
      </c>
      <c r="AN24" s="36">
        <v>-3518</v>
      </c>
      <c r="AO24" s="36">
        <v>15899</v>
      </c>
      <c r="AP24" s="36">
        <v>21109</v>
      </c>
      <c r="AQ24" s="36">
        <v>8749</v>
      </c>
      <c r="AR24" s="36">
        <v>15198</v>
      </c>
      <c r="AS24" s="36">
        <v>22958</v>
      </c>
      <c r="AT24" s="36">
        <v>20745</v>
      </c>
      <c r="AU24" s="36">
        <v>17208</v>
      </c>
      <c r="AV24" s="36">
        <v>11823</v>
      </c>
      <c r="AW24" s="36">
        <v>41133</v>
      </c>
      <c r="AX24" s="36">
        <v>84471</v>
      </c>
      <c r="AY24" s="36">
        <v>93640</v>
      </c>
      <c r="AZ24" s="36">
        <v>60168</v>
      </c>
      <c r="BA24" s="36">
        <v>115648</v>
      </c>
      <c r="BB24" s="36">
        <v>113012</v>
      </c>
      <c r="BC24" s="36">
        <v>51241</v>
      </c>
      <c r="BD24" s="36">
        <v>33358</v>
      </c>
      <c r="BE24" s="36">
        <v>66591</v>
      </c>
      <c r="BF24" s="36">
        <v>94024</v>
      </c>
      <c r="BG24" s="36">
        <f>+BG19+BG22</f>
        <v>52156</v>
      </c>
      <c r="BH24" s="36">
        <v>37004</v>
      </c>
      <c r="BI24" s="36">
        <v>27636</v>
      </c>
      <c r="BJ24" s="36">
        <v>28254</v>
      </c>
      <c r="BK24" s="36">
        <v>31281</v>
      </c>
      <c r="BL24" s="36">
        <v>62098</v>
      </c>
      <c r="BM24" s="36">
        <v>132684</v>
      </c>
      <c r="BN24" s="36">
        <v>6237</v>
      </c>
      <c r="BO24" s="36">
        <v>-22124</v>
      </c>
      <c r="BP24" s="36">
        <v>-34257</v>
      </c>
      <c r="BQ24" s="36">
        <v>8266</v>
      </c>
      <c r="BR24" s="36">
        <v>37572</v>
      </c>
      <c r="BS24" s="36">
        <v>67650</v>
      </c>
      <c r="BT24" s="36">
        <v>154635</v>
      </c>
      <c r="BU24" s="36">
        <v>382468</v>
      </c>
      <c r="BV24" s="36">
        <v>245214</v>
      </c>
      <c r="BW24" s="36">
        <v>89160</v>
      </c>
    </row>
    <row r="25" spans="1:75" ht="15.75" thickBot="1" x14ac:dyDescent="0.3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 x14ac:dyDescent="0.2">
      <c r="B26" s="40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</row>
    <row r="27" spans="1:75" x14ac:dyDescent="0.2">
      <c r="B27" s="37" t="s">
        <v>71</v>
      </c>
      <c r="C27" s="36">
        <v>-828</v>
      </c>
      <c r="D27" s="36">
        <v>-21</v>
      </c>
      <c r="E27" s="36">
        <v>-459</v>
      </c>
      <c r="F27" s="36">
        <v>-924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  <c r="AW27" s="36">
        <v>0</v>
      </c>
      <c r="AX27" s="36">
        <v>0</v>
      </c>
      <c r="AY27" s="36">
        <v>0</v>
      </c>
      <c r="AZ27" s="36">
        <v>0</v>
      </c>
      <c r="BA27" s="36">
        <v>0</v>
      </c>
      <c r="BB27" s="36">
        <v>0</v>
      </c>
      <c r="BC27" s="36">
        <v>0</v>
      </c>
      <c r="BD27" s="36">
        <v>0</v>
      </c>
      <c r="BE27" s="36">
        <v>0</v>
      </c>
      <c r="BF27" s="36">
        <v>0</v>
      </c>
      <c r="BG27" s="36">
        <v>0</v>
      </c>
      <c r="BH27" s="36">
        <v>0</v>
      </c>
      <c r="BI27" s="36">
        <v>-2232</v>
      </c>
      <c r="BJ27" s="36">
        <v>0</v>
      </c>
      <c r="BK27" s="36">
        <v>0</v>
      </c>
      <c r="BL27" s="36">
        <v>0</v>
      </c>
      <c r="BM27" s="36">
        <v>0</v>
      </c>
      <c r="BN27" s="36">
        <v>0</v>
      </c>
      <c r="BO27" s="36">
        <v>0</v>
      </c>
      <c r="BP27" s="36">
        <v>0</v>
      </c>
      <c r="BQ27" s="36">
        <v>0</v>
      </c>
      <c r="BR27" s="36">
        <v>0</v>
      </c>
      <c r="BS27" s="36">
        <v>0</v>
      </c>
      <c r="BT27" s="36">
        <v>0</v>
      </c>
      <c r="BU27" s="36">
        <v>0</v>
      </c>
      <c r="BV27" s="36">
        <v>0</v>
      </c>
      <c r="BW27" s="36">
        <v>0</v>
      </c>
    </row>
    <row r="28" spans="1:75" x14ac:dyDescent="0.2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</row>
    <row r="29" spans="1:75" x14ac:dyDescent="0.2">
      <c r="B29" s="37" t="s">
        <v>70</v>
      </c>
      <c r="C29" s="36">
        <v>-2192</v>
      </c>
      <c r="D29" s="36">
        <v>3654</v>
      </c>
      <c r="E29" s="36">
        <v>6577</v>
      </c>
      <c r="F29" s="36">
        <v>17365</v>
      </c>
      <c r="G29" s="36">
        <v>-3155</v>
      </c>
      <c r="H29" s="36">
        <v>6206</v>
      </c>
      <c r="I29" s="36">
        <v>8164</v>
      </c>
      <c r="J29" s="36">
        <v>17039</v>
      </c>
      <c r="K29" s="36">
        <v>3419</v>
      </c>
      <c r="L29" s="36">
        <v>561</v>
      </c>
      <c r="M29" s="36">
        <v>7255</v>
      </c>
      <c r="N29" s="36">
        <v>20046</v>
      </c>
      <c r="O29" s="36">
        <v>8600</v>
      </c>
      <c r="P29" s="36">
        <v>8699</v>
      </c>
      <c r="Q29" s="36">
        <v>19751</v>
      </c>
      <c r="R29" s="36">
        <v>25048</v>
      </c>
      <c r="S29" s="36">
        <v>23774</v>
      </c>
      <c r="T29" s="36">
        <v>25067</v>
      </c>
      <c r="U29" s="36">
        <v>34247</v>
      </c>
      <c r="V29" s="36">
        <v>49596</v>
      </c>
      <c r="W29" s="36">
        <v>-14281</v>
      </c>
      <c r="X29" s="36">
        <v>648</v>
      </c>
      <c r="Y29" s="36">
        <v>6743</v>
      </c>
      <c r="Z29" s="36">
        <v>13127</v>
      </c>
      <c r="AA29" s="36">
        <v>-5728</v>
      </c>
      <c r="AB29" s="36">
        <v>-7522</v>
      </c>
      <c r="AC29" s="36">
        <v>2326</v>
      </c>
      <c r="AD29" s="36">
        <v>-11200</v>
      </c>
      <c r="AE29" s="36">
        <v>-5802</v>
      </c>
      <c r="AF29" s="36">
        <v>-5218</v>
      </c>
      <c r="AG29" s="36">
        <v>-3834</v>
      </c>
      <c r="AH29" s="36">
        <v>-19403</v>
      </c>
      <c r="AI29" s="36">
        <v>-10604</v>
      </c>
      <c r="AJ29" s="36">
        <v>-13983</v>
      </c>
      <c r="AK29" s="36">
        <v>4105</v>
      </c>
      <c r="AL29" s="36">
        <v>28748</v>
      </c>
      <c r="AM29" s="36">
        <v>4082</v>
      </c>
      <c r="AN29" s="36">
        <v>-3518</v>
      </c>
      <c r="AO29" s="36">
        <v>15899</v>
      </c>
      <c r="AP29" s="36">
        <v>21109</v>
      </c>
      <c r="AQ29" s="36">
        <v>8749</v>
      </c>
      <c r="AR29" s="36">
        <v>15198</v>
      </c>
      <c r="AS29" s="36">
        <v>22958</v>
      </c>
      <c r="AT29" s="36">
        <v>20745</v>
      </c>
      <c r="AU29" s="36">
        <v>17208</v>
      </c>
      <c r="AV29" s="36">
        <v>11823</v>
      </c>
      <c r="AW29" s="36">
        <v>41133</v>
      </c>
      <c r="AX29" s="36">
        <v>84471</v>
      </c>
      <c r="AY29" s="36">
        <v>93640</v>
      </c>
      <c r="AZ29" s="36">
        <v>60168</v>
      </c>
      <c r="BA29" s="36">
        <v>115648</v>
      </c>
      <c r="BB29" s="36">
        <v>113012</v>
      </c>
      <c r="BC29" s="36">
        <v>51241</v>
      </c>
      <c r="BD29" s="36">
        <v>33358</v>
      </c>
      <c r="BE29" s="36">
        <v>66591</v>
      </c>
      <c r="BF29" s="36">
        <v>94024</v>
      </c>
      <c r="BG29" s="36">
        <f>+BG24+BG27</f>
        <v>52156</v>
      </c>
      <c r="BH29" s="36">
        <v>37004</v>
      </c>
      <c r="BI29" s="36">
        <v>25404</v>
      </c>
      <c r="BJ29" s="36">
        <v>28254</v>
      </c>
      <c r="BK29" s="36">
        <v>31281</v>
      </c>
      <c r="BL29" s="36">
        <v>62098</v>
      </c>
      <c r="BM29" s="36">
        <v>132684</v>
      </c>
      <c r="BN29" s="36">
        <v>6237</v>
      </c>
      <c r="BO29" s="36">
        <v>-22124</v>
      </c>
      <c r="BP29" s="36">
        <v>-34257</v>
      </c>
      <c r="BQ29" s="36">
        <v>8266</v>
      </c>
      <c r="BR29" s="36">
        <v>37572</v>
      </c>
      <c r="BS29" s="36">
        <v>67650</v>
      </c>
      <c r="BT29" s="36">
        <v>154635</v>
      </c>
      <c r="BU29" s="36">
        <v>382468</v>
      </c>
      <c r="BV29" s="36">
        <v>245214</v>
      </c>
      <c r="BW29" s="36">
        <v>89160</v>
      </c>
    </row>
    <row r="30" spans="1:75" ht="15.75" thickBot="1" x14ac:dyDescent="0.3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 x14ac:dyDescent="0.2">
      <c r="C31" s="35"/>
    </row>
  </sheetData>
  <pageMargins left="0" right="0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0DEF6-6E8C-4789-99EE-0CC7DF325C64}">
  <sheetPr>
    <tabColor theme="3" tint="-0.249977111117893"/>
  </sheetPr>
  <dimension ref="B1:BY81"/>
  <sheetViews>
    <sheetView showGridLines="0" zoomScaleNormal="100" workbookViewId="0">
      <pane xSplit="54" ySplit="6" topLeftCell="BE7" activePane="bottomRight" state="frozen"/>
      <selection pane="topRight" activeCell="BC1" sqref="BC1"/>
      <selection pane="bottomLeft" activeCell="A7" sqref="A7"/>
      <selection pane="bottomRight" activeCell="BW1" sqref="BW1:BW1048576"/>
    </sheetView>
  </sheetViews>
  <sheetFormatPr defaultColWidth="9.140625" defaultRowHeight="12.75" x14ac:dyDescent="0.2"/>
  <cols>
    <col min="1" max="1" width="7.5703125" style="49" customWidth="1"/>
    <col min="2" max="2" width="60.7109375" style="49" customWidth="1"/>
    <col min="3" max="3" width="11.140625" style="50" hidden="1" customWidth="1"/>
    <col min="4" max="14" width="12.140625" style="50" hidden="1" customWidth="1"/>
    <col min="15" max="15" width="11.140625" style="50" hidden="1" customWidth="1"/>
    <col min="16" max="16" width="12.140625" style="51" hidden="1" customWidth="1"/>
    <col min="17" max="18" width="12.140625" style="50" hidden="1" customWidth="1"/>
    <col min="19" max="19" width="11.5703125" style="50" hidden="1" customWidth="1"/>
    <col min="20" max="22" width="12.140625" style="50" hidden="1" customWidth="1"/>
    <col min="23" max="23" width="11.5703125" style="50" hidden="1" customWidth="1"/>
    <col min="24" max="45" width="12.140625" style="50" hidden="1" customWidth="1"/>
    <col min="46" max="46" width="12.5703125" style="50" hidden="1" customWidth="1"/>
    <col min="47" max="47" width="12.140625" style="50" hidden="1" customWidth="1"/>
    <col min="48" max="49" width="12.5703125" style="50" hidden="1" customWidth="1"/>
    <col min="50" max="51" width="13.28515625" style="50" hidden="1" customWidth="1"/>
    <col min="52" max="53" width="12.5703125" style="50" hidden="1" customWidth="1"/>
    <col min="54" max="54" width="13.28515625" style="50" hidden="1" customWidth="1"/>
    <col min="55" max="56" width="14.140625" style="50" bestFit="1" customWidth="1"/>
    <col min="57" max="58" width="15.140625" style="50" bestFit="1" customWidth="1"/>
    <col min="59" max="60" width="13.28515625" style="50" customWidth="1"/>
    <col min="61" max="70" width="12.7109375" style="50" hidden="1" customWidth="1"/>
    <col min="71" max="71" width="13.140625" style="50" hidden="1" customWidth="1"/>
    <col min="72" max="75" width="15.140625" style="50" bestFit="1" customWidth="1"/>
    <col min="76" max="16384" width="9.140625" style="49"/>
  </cols>
  <sheetData>
    <row r="1" spans="2:77" ht="15" customHeight="1" x14ac:dyDescent="0.2">
      <c r="B1" s="95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2:77" ht="15" customHeight="1" thickBot="1" x14ac:dyDescent="0.3">
      <c r="B2" s="93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spans="2:77" ht="8.25" customHeight="1" x14ac:dyDescent="0.2"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</row>
    <row r="4" spans="2:77" s="68" customFormat="1" x14ac:dyDescent="0.25">
      <c r="B4" s="90" t="s">
        <v>155</v>
      </c>
      <c r="C4" s="89" t="s">
        <v>67</v>
      </c>
      <c r="D4" s="89" t="s">
        <v>66</v>
      </c>
      <c r="E4" s="89" t="s">
        <v>65</v>
      </c>
      <c r="F4" s="89" t="s">
        <v>64</v>
      </c>
      <c r="G4" s="89" t="s">
        <v>63</v>
      </c>
      <c r="H4" s="89" t="s">
        <v>62</v>
      </c>
      <c r="I4" s="89" t="s">
        <v>61</v>
      </c>
      <c r="J4" s="89" t="s">
        <v>60</v>
      </c>
      <c r="K4" s="89" t="s">
        <v>59</v>
      </c>
      <c r="L4" s="89" t="s">
        <v>58</v>
      </c>
      <c r="M4" s="89" t="s">
        <v>57</v>
      </c>
      <c r="N4" s="89" t="s">
        <v>56</v>
      </c>
      <c r="O4" s="89" t="s">
        <v>55</v>
      </c>
      <c r="P4" s="89" t="s">
        <v>54</v>
      </c>
      <c r="Q4" s="89" t="s">
        <v>53</v>
      </c>
      <c r="R4" s="89" t="s">
        <v>52</v>
      </c>
      <c r="S4" s="89" t="s">
        <v>51</v>
      </c>
      <c r="T4" s="89" t="s">
        <v>50</v>
      </c>
      <c r="U4" s="89" t="s">
        <v>49</v>
      </c>
      <c r="V4" s="89" t="s">
        <v>48</v>
      </c>
      <c r="W4" s="89" t="s">
        <v>47</v>
      </c>
      <c r="X4" s="89" t="s">
        <v>46</v>
      </c>
      <c r="Y4" s="89" t="s">
        <v>45</v>
      </c>
      <c r="Z4" s="89" t="s">
        <v>44</v>
      </c>
      <c r="AA4" s="89" t="s">
        <v>43</v>
      </c>
      <c r="AB4" s="89" t="s">
        <v>42</v>
      </c>
      <c r="AC4" s="89" t="s">
        <v>41</v>
      </c>
      <c r="AD4" s="89" t="s">
        <v>40</v>
      </c>
      <c r="AE4" s="89" t="s">
        <v>39</v>
      </c>
      <c r="AF4" s="89" t="s">
        <v>38</v>
      </c>
      <c r="AG4" s="89" t="s">
        <v>37</v>
      </c>
      <c r="AH4" s="89" t="s">
        <v>36</v>
      </c>
      <c r="AI4" s="89" t="s">
        <v>35</v>
      </c>
      <c r="AJ4" s="89" t="s">
        <v>34</v>
      </c>
      <c r="AK4" s="89" t="s">
        <v>33</v>
      </c>
      <c r="AL4" s="89" t="s">
        <v>32</v>
      </c>
      <c r="AM4" s="89" t="s">
        <v>31</v>
      </c>
      <c r="AN4" s="89" t="s">
        <v>30</v>
      </c>
      <c r="AO4" s="89" t="s">
        <v>29</v>
      </c>
      <c r="AP4" s="89" t="s">
        <v>28</v>
      </c>
      <c r="AQ4" s="89" t="s">
        <v>27</v>
      </c>
      <c r="AR4" s="89" t="s">
        <v>26</v>
      </c>
      <c r="AS4" s="89" t="s">
        <v>25</v>
      </c>
      <c r="AT4" s="89" t="s">
        <v>24</v>
      </c>
      <c r="AU4" s="89" t="s">
        <v>23</v>
      </c>
      <c r="AV4" s="89" t="s">
        <v>22</v>
      </c>
      <c r="AW4" s="89" t="s">
        <v>21</v>
      </c>
      <c r="AX4" s="89" t="s">
        <v>20</v>
      </c>
      <c r="AY4" s="89" t="s">
        <v>19</v>
      </c>
      <c r="AZ4" s="89" t="s">
        <v>18</v>
      </c>
      <c r="BA4" s="89" t="s">
        <v>17</v>
      </c>
      <c r="BB4" s="89" t="s">
        <v>16</v>
      </c>
      <c r="BC4" s="89" t="s">
        <v>15</v>
      </c>
      <c r="BD4" s="89" t="s">
        <v>14</v>
      </c>
      <c r="BE4" s="89" t="s">
        <v>13</v>
      </c>
      <c r="BF4" s="89" t="s">
        <v>12</v>
      </c>
      <c r="BG4" s="89" t="s">
        <v>248</v>
      </c>
      <c r="BH4" s="89" t="s">
        <v>252</v>
      </c>
      <c r="BI4" s="88">
        <v>2010</v>
      </c>
      <c r="BJ4" s="88">
        <v>2011</v>
      </c>
      <c r="BK4" s="88">
        <v>2012</v>
      </c>
      <c r="BL4" s="88">
        <v>2013</v>
      </c>
      <c r="BM4" s="88">
        <v>2014</v>
      </c>
      <c r="BN4" s="88">
        <v>2015</v>
      </c>
      <c r="BO4" s="88">
        <v>2016</v>
      </c>
      <c r="BP4" s="88">
        <v>2017</v>
      </c>
      <c r="BQ4" s="88">
        <v>2018</v>
      </c>
      <c r="BR4" s="88">
        <v>2019</v>
      </c>
      <c r="BS4" s="88">
        <v>2020</v>
      </c>
      <c r="BT4" s="88">
        <v>2021</v>
      </c>
      <c r="BU4" s="87">
        <v>2022</v>
      </c>
      <c r="BV4" s="87">
        <v>2023</v>
      </c>
      <c r="BW4" s="87">
        <v>2024</v>
      </c>
      <c r="BX4" s="86"/>
    </row>
    <row r="5" spans="2:77" s="68" customFormat="1" x14ac:dyDescent="0.25">
      <c r="B5" s="85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3"/>
      <c r="P5" s="83"/>
      <c r="Q5" s="83"/>
      <c r="R5" s="82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</row>
    <row r="6" spans="2:77" s="68" customFormat="1" ht="10.5" customHeight="1" x14ac:dyDescent="0.25">
      <c r="B6" s="81" t="s">
        <v>154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79"/>
      <c r="P6" s="79"/>
      <c r="Q6" s="79"/>
      <c r="R6" s="78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</row>
    <row r="7" spans="2:77" s="68" customFormat="1" x14ac:dyDescent="0.25">
      <c r="B7" s="77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5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</row>
    <row r="8" spans="2:77" s="68" customFormat="1" ht="18" customHeight="1" x14ac:dyDescent="0.25">
      <c r="B8" s="37" t="s">
        <v>153</v>
      </c>
      <c r="C8" s="36">
        <v>0</v>
      </c>
      <c r="D8" s="36">
        <v>5318</v>
      </c>
      <c r="E8" s="36">
        <v>14779</v>
      </c>
      <c r="F8" s="36">
        <v>30127</v>
      </c>
      <c r="G8" s="36">
        <v>0</v>
      </c>
      <c r="H8" s="36">
        <v>3144</v>
      </c>
      <c r="I8" s="36">
        <v>13236</v>
      </c>
      <c r="J8" s="36">
        <v>29193</v>
      </c>
      <c r="K8" s="36">
        <v>6334</v>
      </c>
      <c r="L8" s="36">
        <v>6364</v>
      </c>
      <c r="M8" s="36">
        <v>13696</v>
      </c>
      <c r="N8" s="36">
        <v>34300</v>
      </c>
      <c r="O8" s="36">
        <v>10677</v>
      </c>
      <c r="P8" s="36">
        <v>24586</v>
      </c>
      <c r="Q8" s="36">
        <v>57163</v>
      </c>
      <c r="R8" s="36">
        <v>78686</v>
      </c>
      <c r="S8" s="36">
        <v>30370</v>
      </c>
      <c r="T8" s="36">
        <v>69148</v>
      </c>
      <c r="U8" s="36">
        <v>116717</v>
      </c>
      <c r="V8" s="36">
        <v>135411</v>
      </c>
      <c r="W8" s="36">
        <v>-20235</v>
      </c>
      <c r="X8" s="36">
        <v>-21940</v>
      </c>
      <c r="Y8" s="36">
        <v>-11474</v>
      </c>
      <c r="Z8" s="36">
        <v>-5471</v>
      </c>
      <c r="AA8" s="36">
        <v>-8803</v>
      </c>
      <c r="AB8" s="36">
        <v>-19042</v>
      </c>
      <c r="AC8" s="36">
        <v>-15888</v>
      </c>
      <c r="AD8" s="36">
        <v>-38631</v>
      </c>
      <c r="AE8" s="36">
        <v>-7138</v>
      </c>
      <c r="AF8" s="36">
        <v>-15088</v>
      </c>
      <c r="AG8" s="36">
        <v>-20534</v>
      </c>
      <c r="AH8" s="36">
        <v>-37200</v>
      </c>
      <c r="AI8" s="36">
        <v>-9836</v>
      </c>
      <c r="AJ8" s="36">
        <v>-23554</v>
      </c>
      <c r="AK8" s="36">
        <v>-18752</v>
      </c>
      <c r="AL8" s="36">
        <v>15265</v>
      </c>
      <c r="AM8" s="36">
        <v>7284</v>
      </c>
      <c r="AN8" s="36"/>
      <c r="AO8" s="36">
        <v>25555</v>
      </c>
      <c r="AP8" s="36">
        <v>0</v>
      </c>
      <c r="AQ8" s="36">
        <v>0</v>
      </c>
      <c r="AR8" s="36">
        <v>0</v>
      </c>
      <c r="AS8" s="36">
        <v>0</v>
      </c>
      <c r="AT8" s="36">
        <v>0</v>
      </c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>
        <v>30127</v>
      </c>
      <c r="BJ8" s="36">
        <v>29193</v>
      </c>
      <c r="BK8" s="36">
        <v>34300</v>
      </c>
      <c r="BL8" s="36">
        <v>78686</v>
      </c>
      <c r="BM8" s="36">
        <v>135411</v>
      </c>
      <c r="BN8" s="36">
        <v>-5471</v>
      </c>
      <c r="BO8" s="36">
        <v>-38631</v>
      </c>
      <c r="BP8" s="36">
        <v>-37200</v>
      </c>
      <c r="BQ8" s="36">
        <v>15265</v>
      </c>
      <c r="BR8" s="36">
        <v>0</v>
      </c>
      <c r="BS8" s="36">
        <v>0</v>
      </c>
      <c r="BT8" s="36">
        <v>0</v>
      </c>
      <c r="BU8" s="36">
        <v>0</v>
      </c>
      <c r="BV8" s="36">
        <v>0</v>
      </c>
      <c r="BW8" s="36"/>
    </row>
    <row r="9" spans="2:77" s="68" customFormat="1" ht="18" customHeight="1" x14ac:dyDescent="0.25">
      <c r="B9" s="37" t="s">
        <v>152</v>
      </c>
      <c r="C9" s="36">
        <v>1147</v>
      </c>
      <c r="D9" s="36">
        <v>0</v>
      </c>
      <c r="E9" s="36">
        <v>0</v>
      </c>
      <c r="F9" s="36">
        <v>0</v>
      </c>
      <c r="G9" s="36">
        <v>-3453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v>0</v>
      </c>
      <c r="AD9" s="36">
        <v>0</v>
      </c>
      <c r="AE9" s="36">
        <v>0</v>
      </c>
      <c r="AF9" s="36">
        <v>0</v>
      </c>
      <c r="AG9" s="36">
        <v>0</v>
      </c>
      <c r="AH9" s="36">
        <v>0</v>
      </c>
      <c r="AI9" s="36">
        <v>0</v>
      </c>
      <c r="AJ9" s="36">
        <v>0</v>
      </c>
      <c r="AK9" s="36">
        <v>0</v>
      </c>
      <c r="AL9" s="36">
        <v>0</v>
      </c>
      <c r="AM9" s="36">
        <v>0</v>
      </c>
      <c r="AN9" s="36">
        <v>564</v>
      </c>
      <c r="AO9" s="36">
        <v>0</v>
      </c>
      <c r="AP9" s="36">
        <v>37572</v>
      </c>
      <c r="AQ9" s="36">
        <v>8749</v>
      </c>
      <c r="AR9" s="36">
        <v>23947</v>
      </c>
      <c r="AS9" s="36">
        <v>46905</v>
      </c>
      <c r="AT9" s="36">
        <v>67650</v>
      </c>
      <c r="AU9" s="36">
        <v>17208</v>
      </c>
      <c r="AV9" s="36">
        <v>29031</v>
      </c>
      <c r="AW9" s="36">
        <v>70164</v>
      </c>
      <c r="AX9" s="36">
        <v>154635</v>
      </c>
      <c r="AY9" s="36">
        <v>93640</v>
      </c>
      <c r="AZ9" s="36">
        <v>153808</v>
      </c>
      <c r="BA9" s="36">
        <v>269456</v>
      </c>
      <c r="BB9" s="36">
        <v>382468</v>
      </c>
      <c r="BC9" s="36">
        <v>51241</v>
      </c>
      <c r="BD9" s="36">
        <v>84599</v>
      </c>
      <c r="BE9" s="36">
        <v>151190</v>
      </c>
      <c r="BF9" s="36">
        <v>245214</v>
      </c>
      <c r="BG9" s="36">
        <v>52156</v>
      </c>
      <c r="BH9" s="36">
        <v>89160</v>
      </c>
      <c r="BI9" s="36">
        <v>0</v>
      </c>
      <c r="BJ9" s="36">
        <v>0</v>
      </c>
      <c r="BK9" s="36">
        <v>0</v>
      </c>
      <c r="BL9" s="36">
        <v>0</v>
      </c>
      <c r="BM9" s="36">
        <v>0</v>
      </c>
      <c r="BN9" s="36">
        <v>0</v>
      </c>
      <c r="BO9" s="36">
        <v>0</v>
      </c>
      <c r="BP9" s="36">
        <v>0</v>
      </c>
      <c r="BQ9" s="36">
        <v>0</v>
      </c>
      <c r="BR9" s="36">
        <v>37572</v>
      </c>
      <c r="BS9" s="36">
        <v>67650</v>
      </c>
      <c r="BT9" s="36">
        <v>154635</v>
      </c>
      <c r="BU9" s="36">
        <v>382468</v>
      </c>
      <c r="BV9" s="36">
        <v>245214</v>
      </c>
      <c r="BW9" s="36">
        <v>89160</v>
      </c>
    </row>
    <row r="10" spans="2:77" s="69" customFormat="1" x14ac:dyDescent="0.2">
      <c r="B10" s="71" t="s">
        <v>151</v>
      </c>
      <c r="C10" s="70">
        <v>7995</v>
      </c>
      <c r="D10" s="70">
        <v>12198</v>
      </c>
      <c r="E10" s="70">
        <v>18101</v>
      </c>
      <c r="F10" s="70">
        <v>21114</v>
      </c>
      <c r="G10" s="70">
        <v>6838</v>
      </c>
      <c r="H10" s="70">
        <v>19507</v>
      </c>
      <c r="I10" s="70">
        <v>29062</v>
      </c>
      <c r="J10" s="70">
        <v>31173</v>
      </c>
      <c r="K10" s="70">
        <v>3869</v>
      </c>
      <c r="L10" s="70">
        <v>18549</v>
      </c>
      <c r="M10" s="70">
        <v>26535</v>
      </c>
      <c r="N10" s="70">
        <v>32097</v>
      </c>
      <c r="O10" s="70">
        <v>4980</v>
      </c>
      <c r="P10" s="70">
        <v>11666</v>
      </c>
      <c r="Q10" s="70">
        <v>22469</v>
      </c>
      <c r="R10" s="70">
        <v>33817</v>
      </c>
      <c r="S10" s="70">
        <v>2998</v>
      </c>
      <c r="T10" s="70">
        <v>4829</v>
      </c>
      <c r="U10" s="70">
        <v>8301</v>
      </c>
      <c r="V10" s="70">
        <v>12657</v>
      </c>
      <c r="W10" s="70">
        <v>1591</v>
      </c>
      <c r="X10" s="70">
        <v>2833</v>
      </c>
      <c r="Y10" s="70">
        <v>14204</v>
      </c>
      <c r="Z10" s="70">
        <v>35896</v>
      </c>
      <c r="AA10" s="70">
        <v>-2125</v>
      </c>
      <c r="AB10" s="70">
        <v>1116</v>
      </c>
      <c r="AC10" s="70">
        <v>2544</v>
      </c>
      <c r="AD10" s="70">
        <v>26912</v>
      </c>
      <c r="AE10" s="70">
        <v>-3691</v>
      </c>
      <c r="AF10" s="70">
        <v>-2519</v>
      </c>
      <c r="AG10" s="70">
        <v>10629</v>
      </c>
      <c r="AH10" s="70">
        <v>24529</v>
      </c>
      <c r="AI10" s="70">
        <v>645</v>
      </c>
      <c r="AJ10" s="70">
        <v>7977</v>
      </c>
      <c r="AK10" s="70">
        <v>20069</v>
      </c>
      <c r="AL10" s="70">
        <v>28336</v>
      </c>
      <c r="AM10" s="70">
        <v>6047</v>
      </c>
      <c r="AN10" s="70">
        <v>11027</v>
      </c>
      <c r="AO10" s="70">
        <v>12412</v>
      </c>
      <c r="AP10" s="70">
        <v>41764</v>
      </c>
      <c r="AQ10" s="70">
        <v>9278</v>
      </c>
      <c r="AR10" s="70">
        <v>-4879</v>
      </c>
      <c r="AS10" s="70">
        <v>11411</v>
      </c>
      <c r="AT10" s="70">
        <v>19797</v>
      </c>
      <c r="AU10" s="70">
        <v>19749</v>
      </c>
      <c r="AV10" s="70">
        <v>26341</v>
      </c>
      <c r="AW10" s="70">
        <v>59515</v>
      </c>
      <c r="AX10" s="70">
        <v>99927</v>
      </c>
      <c r="AY10" s="70">
        <v>52512.789999999994</v>
      </c>
      <c r="AZ10" s="70">
        <v>89006</v>
      </c>
      <c r="BA10" s="70">
        <v>140725</v>
      </c>
      <c r="BB10" s="70">
        <v>189650</v>
      </c>
      <c r="BC10" s="70">
        <v>26437</v>
      </c>
      <c r="BD10" s="70">
        <v>40755</v>
      </c>
      <c r="BE10" s="70">
        <v>71786</v>
      </c>
      <c r="BF10" s="70">
        <v>100334</v>
      </c>
      <c r="BG10" s="70">
        <f>SUM(BG11:BG29)</f>
        <v>42764</v>
      </c>
      <c r="BH10" s="70">
        <v>72248</v>
      </c>
      <c r="BI10" s="70">
        <v>21114</v>
      </c>
      <c r="BJ10" s="70">
        <v>31173</v>
      </c>
      <c r="BK10" s="70">
        <v>32097</v>
      </c>
      <c r="BL10" s="70">
        <v>33817</v>
      </c>
      <c r="BM10" s="70">
        <v>12657</v>
      </c>
      <c r="BN10" s="70">
        <v>35896</v>
      </c>
      <c r="BO10" s="70">
        <v>26912</v>
      </c>
      <c r="BP10" s="70">
        <v>24529</v>
      </c>
      <c r="BQ10" s="70">
        <v>28336</v>
      </c>
      <c r="BR10" s="70">
        <v>41764</v>
      </c>
      <c r="BS10" s="70">
        <v>19797</v>
      </c>
      <c r="BT10" s="70">
        <v>99927</v>
      </c>
      <c r="BU10" s="70">
        <v>189650</v>
      </c>
      <c r="BV10" s="70">
        <v>100334</v>
      </c>
      <c r="BW10" s="70">
        <v>72248</v>
      </c>
    </row>
    <row r="11" spans="2:77" x14ac:dyDescent="0.2">
      <c r="B11" s="63" t="s">
        <v>150</v>
      </c>
      <c r="C11" s="67">
        <v>4029</v>
      </c>
      <c r="D11" s="67">
        <v>7039</v>
      </c>
      <c r="E11" s="67">
        <v>10556</v>
      </c>
      <c r="F11" s="67">
        <v>14317</v>
      </c>
      <c r="G11" s="67">
        <v>3676</v>
      </c>
      <c r="H11" s="67">
        <v>7059</v>
      </c>
      <c r="I11" s="67">
        <v>10088</v>
      </c>
      <c r="J11" s="67">
        <v>13328</v>
      </c>
      <c r="K11" s="67">
        <v>3313</v>
      </c>
      <c r="L11" s="67">
        <v>6645</v>
      </c>
      <c r="M11" s="67">
        <v>9944</v>
      </c>
      <c r="N11" s="67">
        <v>14769</v>
      </c>
      <c r="O11" s="67">
        <v>3017</v>
      </c>
      <c r="P11" s="67">
        <v>7765</v>
      </c>
      <c r="Q11" s="67">
        <v>11509</v>
      </c>
      <c r="R11" s="67">
        <v>14179</v>
      </c>
      <c r="S11" s="67">
        <v>4049</v>
      </c>
      <c r="T11" s="67">
        <v>8156</v>
      </c>
      <c r="U11" s="67">
        <v>12647</v>
      </c>
      <c r="V11" s="67">
        <v>17530</v>
      </c>
      <c r="W11" s="67">
        <v>5481</v>
      </c>
      <c r="X11" s="67">
        <v>11097</v>
      </c>
      <c r="Y11" s="67">
        <v>16812</v>
      </c>
      <c r="Z11" s="67">
        <v>25117</v>
      </c>
      <c r="AA11" s="67">
        <v>6595</v>
      </c>
      <c r="AB11" s="67">
        <v>12357</v>
      </c>
      <c r="AC11" s="67">
        <v>18786</v>
      </c>
      <c r="AD11" s="67">
        <v>25312</v>
      </c>
      <c r="AE11" s="67">
        <v>6514</v>
      </c>
      <c r="AF11" s="67">
        <v>13109</v>
      </c>
      <c r="AG11" s="67">
        <v>19860</v>
      </c>
      <c r="AH11" s="67">
        <v>26655</v>
      </c>
      <c r="AI11" s="67">
        <v>6772</v>
      </c>
      <c r="AJ11" s="67">
        <v>13654</v>
      </c>
      <c r="AK11" s="67">
        <v>20467</v>
      </c>
      <c r="AL11" s="67">
        <v>27423</v>
      </c>
      <c r="AM11" s="67">
        <v>6790</v>
      </c>
      <c r="AN11" s="67">
        <v>15983</v>
      </c>
      <c r="AO11" s="67">
        <v>23322</v>
      </c>
      <c r="AP11" s="67">
        <v>30888</v>
      </c>
      <c r="AQ11" s="67">
        <v>7272</v>
      </c>
      <c r="AR11" s="67">
        <v>14400</v>
      </c>
      <c r="AS11" s="67">
        <v>21375</v>
      </c>
      <c r="AT11" s="67">
        <v>28329</v>
      </c>
      <c r="AU11" s="67">
        <v>6897</v>
      </c>
      <c r="AV11" s="67">
        <v>13865</v>
      </c>
      <c r="AW11" s="67">
        <v>20964</v>
      </c>
      <c r="AX11" s="67">
        <v>28296</v>
      </c>
      <c r="AY11" s="67">
        <v>7289.0979999999981</v>
      </c>
      <c r="AZ11" s="67">
        <v>14772</v>
      </c>
      <c r="BA11" s="67">
        <v>22293</v>
      </c>
      <c r="BB11" s="67">
        <v>30110</v>
      </c>
      <c r="BC11" s="67">
        <v>7727</v>
      </c>
      <c r="BD11" s="67">
        <v>16465</v>
      </c>
      <c r="BE11" s="67">
        <v>25538</v>
      </c>
      <c r="BF11" s="67">
        <v>34949</v>
      </c>
      <c r="BG11" s="67">
        <v>9858</v>
      </c>
      <c r="BH11" s="67">
        <v>19756</v>
      </c>
      <c r="BI11" s="67">
        <v>14317</v>
      </c>
      <c r="BJ11" s="67">
        <v>13328</v>
      </c>
      <c r="BK11" s="67">
        <v>14769</v>
      </c>
      <c r="BL11" s="67">
        <v>14179</v>
      </c>
      <c r="BM11" s="67">
        <v>17530</v>
      </c>
      <c r="BN11" s="67">
        <v>25117</v>
      </c>
      <c r="BO11" s="67">
        <v>25312</v>
      </c>
      <c r="BP11" s="67">
        <v>26655</v>
      </c>
      <c r="BQ11" s="67">
        <v>27423</v>
      </c>
      <c r="BR11" s="67">
        <v>30888</v>
      </c>
      <c r="BS11" s="67">
        <v>28329</v>
      </c>
      <c r="BT11" s="67">
        <v>28296</v>
      </c>
      <c r="BU11" s="67">
        <v>30110</v>
      </c>
      <c r="BV11" s="67">
        <v>34949</v>
      </c>
      <c r="BW11" s="67">
        <v>19756</v>
      </c>
      <c r="BX11" s="73"/>
      <c r="BY11" s="73"/>
    </row>
    <row r="12" spans="2:77" x14ac:dyDescent="0.2">
      <c r="B12" s="63" t="s">
        <v>146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0</v>
      </c>
      <c r="AL12" s="67">
        <v>0</v>
      </c>
      <c r="AM12" s="67">
        <v>0</v>
      </c>
      <c r="AN12" s="67">
        <v>-9868</v>
      </c>
      <c r="AO12" s="67">
        <v>-9868</v>
      </c>
      <c r="AP12" s="67">
        <v>-9580</v>
      </c>
      <c r="AQ12" s="67">
        <v>-366</v>
      </c>
      <c r="AR12" s="67">
        <v>3551</v>
      </c>
      <c r="AS12" s="67">
        <v>3258</v>
      </c>
      <c r="AT12" s="67">
        <v>4671</v>
      </c>
      <c r="AU12" s="67">
        <v>882</v>
      </c>
      <c r="AV12" s="67">
        <v>1430</v>
      </c>
      <c r="AW12" s="67">
        <v>280</v>
      </c>
      <c r="AX12" s="67">
        <v>-81</v>
      </c>
      <c r="AY12" s="67">
        <v>1515</v>
      </c>
      <c r="AZ12" s="67">
        <v>2241</v>
      </c>
      <c r="BA12" s="67">
        <v>447</v>
      </c>
      <c r="BB12" s="67">
        <v>-3144</v>
      </c>
      <c r="BC12" s="67">
        <v>-955</v>
      </c>
      <c r="BD12" s="67">
        <v>164</v>
      </c>
      <c r="BE12" s="67">
        <v>-562</v>
      </c>
      <c r="BF12" s="67">
        <v>-1350</v>
      </c>
      <c r="BG12" s="67">
        <v>492</v>
      </c>
      <c r="BH12" s="67">
        <v>577</v>
      </c>
      <c r="BI12" s="67">
        <v>0</v>
      </c>
      <c r="BJ12" s="67">
        <v>0</v>
      </c>
      <c r="BK12" s="67">
        <v>0</v>
      </c>
      <c r="BL12" s="67">
        <v>0</v>
      </c>
      <c r="BM12" s="67">
        <v>0</v>
      </c>
      <c r="BN12" s="67">
        <v>0</v>
      </c>
      <c r="BO12" s="67">
        <v>0</v>
      </c>
      <c r="BP12" s="67">
        <v>0</v>
      </c>
      <c r="BQ12" s="67">
        <v>0</v>
      </c>
      <c r="BR12" s="67">
        <v>-9580</v>
      </c>
      <c r="BS12" s="67">
        <v>4671</v>
      </c>
      <c r="BT12" s="67">
        <v>-81</v>
      </c>
      <c r="BU12" s="67">
        <v>-3144</v>
      </c>
      <c r="BV12" s="67">
        <v>-1350</v>
      </c>
      <c r="BW12" s="67">
        <v>577</v>
      </c>
    </row>
    <row r="13" spans="2:77" ht="15" customHeight="1" x14ac:dyDescent="0.2">
      <c r="B13" s="72" t="s">
        <v>145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-2251</v>
      </c>
      <c r="AO13" s="67">
        <v>-2251</v>
      </c>
      <c r="AP13" s="67">
        <v>-1753</v>
      </c>
      <c r="AQ13" s="67">
        <v>61</v>
      </c>
      <c r="AR13" s="67">
        <v>79</v>
      </c>
      <c r="AS13" s="67">
        <v>1155</v>
      </c>
      <c r="AT13" s="67">
        <v>-265</v>
      </c>
      <c r="AU13" s="67">
        <v>1942</v>
      </c>
      <c r="AV13" s="67">
        <v>2318</v>
      </c>
      <c r="AW13" s="67">
        <v>6005</v>
      </c>
      <c r="AX13" s="67">
        <v>291</v>
      </c>
      <c r="AY13" s="67">
        <v>571.69200000000001</v>
      </c>
      <c r="AZ13" s="67">
        <v>1124</v>
      </c>
      <c r="BA13" s="67">
        <v>2748</v>
      </c>
      <c r="BB13" s="67">
        <v>2253</v>
      </c>
      <c r="BC13" s="67">
        <v>204</v>
      </c>
      <c r="BD13" s="67">
        <v>417</v>
      </c>
      <c r="BE13" s="67">
        <v>1886</v>
      </c>
      <c r="BF13" s="67">
        <v>1825</v>
      </c>
      <c r="BG13" s="67">
        <v>386</v>
      </c>
      <c r="BH13" s="67">
        <v>891</v>
      </c>
      <c r="BI13" s="67">
        <v>0</v>
      </c>
      <c r="BJ13" s="67">
        <v>0</v>
      </c>
      <c r="BK13" s="67">
        <v>0</v>
      </c>
      <c r="BL13" s="67">
        <v>0</v>
      </c>
      <c r="BM13" s="67">
        <v>0</v>
      </c>
      <c r="BN13" s="67">
        <v>0</v>
      </c>
      <c r="BO13" s="67">
        <v>0</v>
      </c>
      <c r="BP13" s="67">
        <v>0</v>
      </c>
      <c r="BQ13" s="67">
        <v>0</v>
      </c>
      <c r="BR13" s="67">
        <v>-1753</v>
      </c>
      <c r="BS13" s="67">
        <v>-265</v>
      </c>
      <c r="BT13" s="67">
        <v>291</v>
      </c>
      <c r="BU13" s="67">
        <v>2253</v>
      </c>
      <c r="BV13" s="67">
        <v>1825</v>
      </c>
      <c r="BW13" s="67">
        <v>891</v>
      </c>
    </row>
    <row r="14" spans="2:77" x14ac:dyDescent="0.2">
      <c r="B14" s="72" t="s">
        <v>144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>
        <v>0</v>
      </c>
      <c r="AH14" s="67">
        <v>0</v>
      </c>
      <c r="AI14" s="67">
        <v>0</v>
      </c>
      <c r="AJ14" s="67">
        <v>0</v>
      </c>
      <c r="AK14" s="67">
        <v>0</v>
      </c>
      <c r="AL14" s="67">
        <v>0</v>
      </c>
      <c r="AM14" s="67">
        <v>0</v>
      </c>
      <c r="AN14" s="67">
        <v>-1911</v>
      </c>
      <c r="AO14" s="67">
        <v>-1911</v>
      </c>
      <c r="AP14" s="67">
        <v>-2174</v>
      </c>
      <c r="AQ14" s="67">
        <v>-58</v>
      </c>
      <c r="AR14" s="67">
        <v>-989</v>
      </c>
      <c r="AS14" s="67">
        <v>-332</v>
      </c>
      <c r="AT14" s="67">
        <v>1903</v>
      </c>
      <c r="AU14" s="67">
        <v>686</v>
      </c>
      <c r="AV14" s="67">
        <v>1328</v>
      </c>
      <c r="AW14" s="67">
        <v>2984</v>
      </c>
      <c r="AX14" s="67">
        <v>4372</v>
      </c>
      <c r="AY14" s="67">
        <v>537</v>
      </c>
      <c r="AZ14" s="67">
        <v>292</v>
      </c>
      <c r="BA14" s="67">
        <v>1662</v>
      </c>
      <c r="BB14" s="67">
        <v>6972</v>
      </c>
      <c r="BC14" s="67">
        <v>-527</v>
      </c>
      <c r="BD14" s="67">
        <v>-2659</v>
      </c>
      <c r="BE14" s="67">
        <v>4171</v>
      </c>
      <c r="BF14" s="67">
        <v>7793</v>
      </c>
      <c r="BG14" s="67">
        <v>4652</v>
      </c>
      <c r="BH14" s="67">
        <v>2419</v>
      </c>
      <c r="BI14" s="67">
        <v>0</v>
      </c>
      <c r="BJ14" s="67">
        <v>0</v>
      </c>
      <c r="BK14" s="67">
        <v>0</v>
      </c>
      <c r="BL14" s="67">
        <v>0</v>
      </c>
      <c r="BM14" s="67">
        <v>0</v>
      </c>
      <c r="BN14" s="67">
        <v>0</v>
      </c>
      <c r="BO14" s="67">
        <v>0</v>
      </c>
      <c r="BP14" s="67">
        <v>0</v>
      </c>
      <c r="BQ14" s="67">
        <v>0</v>
      </c>
      <c r="BR14" s="67">
        <v>-2174</v>
      </c>
      <c r="BS14" s="67">
        <v>1903</v>
      </c>
      <c r="BT14" s="67">
        <v>4372</v>
      </c>
      <c r="BU14" s="67">
        <v>6972</v>
      </c>
      <c r="BV14" s="67">
        <v>7793</v>
      </c>
      <c r="BW14" s="67">
        <v>2419</v>
      </c>
    </row>
    <row r="15" spans="2:77" x14ac:dyDescent="0.2">
      <c r="B15" s="72" t="s">
        <v>143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-516</v>
      </c>
      <c r="AO15" s="67">
        <v>-517</v>
      </c>
      <c r="AP15" s="67">
        <v>353</v>
      </c>
      <c r="AQ15" s="67">
        <v>268</v>
      </c>
      <c r="AR15" s="67">
        <v>212</v>
      </c>
      <c r="AS15" s="67">
        <v>-148</v>
      </c>
      <c r="AT15" s="67">
        <v>-1128</v>
      </c>
      <c r="AU15" s="67">
        <v>204</v>
      </c>
      <c r="AV15" s="67">
        <v>195</v>
      </c>
      <c r="AW15" s="67">
        <v>293</v>
      </c>
      <c r="AX15" s="67">
        <v>349</v>
      </c>
      <c r="AY15" s="67">
        <v>444</v>
      </c>
      <c r="AZ15" s="67">
        <v>267</v>
      </c>
      <c r="BA15" s="67">
        <v>452</v>
      </c>
      <c r="BB15" s="67">
        <v>198</v>
      </c>
      <c r="BC15" s="67">
        <v>59</v>
      </c>
      <c r="BD15" s="67">
        <v>74</v>
      </c>
      <c r="BE15" s="67">
        <v>1106</v>
      </c>
      <c r="BF15" s="67">
        <v>1710</v>
      </c>
      <c r="BG15" s="67">
        <v>-161</v>
      </c>
      <c r="BH15" s="67">
        <v>-257</v>
      </c>
      <c r="BI15" s="67">
        <v>0</v>
      </c>
      <c r="BJ15" s="67">
        <v>0</v>
      </c>
      <c r="BK15" s="67">
        <v>0</v>
      </c>
      <c r="BL15" s="67">
        <v>0</v>
      </c>
      <c r="BM15" s="67">
        <v>0</v>
      </c>
      <c r="BN15" s="67">
        <v>0</v>
      </c>
      <c r="BO15" s="67">
        <v>0</v>
      </c>
      <c r="BP15" s="67">
        <v>0</v>
      </c>
      <c r="BQ15" s="67">
        <v>0</v>
      </c>
      <c r="BR15" s="67">
        <v>353</v>
      </c>
      <c r="BS15" s="67">
        <v>-1128</v>
      </c>
      <c r="BT15" s="67">
        <v>349</v>
      </c>
      <c r="BU15" s="67">
        <v>198</v>
      </c>
      <c r="BV15" s="67">
        <v>1710</v>
      </c>
      <c r="BW15" s="67">
        <v>-257</v>
      </c>
    </row>
    <row r="16" spans="2:77" x14ac:dyDescent="0.2">
      <c r="B16" s="63" t="s">
        <v>142</v>
      </c>
      <c r="C16" s="67">
        <v>704</v>
      </c>
      <c r="D16" s="67">
        <v>674</v>
      </c>
      <c r="E16" s="67">
        <v>648</v>
      </c>
      <c r="F16" s="67">
        <v>-64</v>
      </c>
      <c r="G16" s="67">
        <v>-126</v>
      </c>
      <c r="H16" s="67">
        <v>-446</v>
      </c>
      <c r="I16" s="67">
        <v>1446</v>
      </c>
      <c r="J16" s="67">
        <v>240</v>
      </c>
      <c r="K16" s="67">
        <v>-441</v>
      </c>
      <c r="L16" s="67">
        <v>1177</v>
      </c>
      <c r="M16" s="67">
        <v>1135</v>
      </c>
      <c r="N16" s="67">
        <v>1315</v>
      </c>
      <c r="O16" s="67">
        <v>-255</v>
      </c>
      <c r="P16" s="67">
        <v>-384</v>
      </c>
      <c r="Q16" s="67">
        <v>-1331</v>
      </c>
      <c r="R16" s="67">
        <v>-831</v>
      </c>
      <c r="S16" s="67">
        <v>88</v>
      </c>
      <c r="T16" s="67">
        <v>-480</v>
      </c>
      <c r="U16" s="67">
        <v>1300</v>
      </c>
      <c r="V16" s="67">
        <v>822</v>
      </c>
      <c r="W16" s="67">
        <v>-694</v>
      </c>
      <c r="X16" s="67">
        <v>-975</v>
      </c>
      <c r="Y16" s="67">
        <v>-640</v>
      </c>
      <c r="Z16" s="67">
        <v>-226</v>
      </c>
      <c r="AA16" s="67">
        <v>389</v>
      </c>
      <c r="AB16" s="67">
        <v>-310</v>
      </c>
      <c r="AC16" s="67">
        <v>-433</v>
      </c>
      <c r="AD16" s="67">
        <v>-475</v>
      </c>
      <c r="AE16" s="67">
        <v>-446</v>
      </c>
      <c r="AF16" s="67">
        <v>-430</v>
      </c>
      <c r="AG16" s="67">
        <v>-416</v>
      </c>
      <c r="AH16" s="67">
        <v>-290</v>
      </c>
      <c r="AI16" s="67">
        <v>-63</v>
      </c>
      <c r="AJ16" s="67">
        <v>-1385</v>
      </c>
      <c r="AK16" s="67">
        <v>-1422</v>
      </c>
      <c r="AL16" s="67">
        <v>-1422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  <c r="AW16" s="67">
        <v>0</v>
      </c>
      <c r="AX16" s="67">
        <v>0</v>
      </c>
      <c r="AY16" s="67">
        <v>0</v>
      </c>
      <c r="AZ16" s="67">
        <v>0</v>
      </c>
      <c r="BA16" s="67">
        <v>0</v>
      </c>
      <c r="BB16" s="67">
        <v>0</v>
      </c>
      <c r="BC16" s="67">
        <v>0</v>
      </c>
      <c r="BD16" s="67">
        <v>0</v>
      </c>
      <c r="BE16" s="67">
        <v>0</v>
      </c>
      <c r="BF16" s="67">
        <v>0</v>
      </c>
      <c r="BG16" s="67">
        <v>0</v>
      </c>
      <c r="BH16" s="67"/>
      <c r="BI16" s="67">
        <v>-64</v>
      </c>
      <c r="BJ16" s="67">
        <v>240</v>
      </c>
      <c r="BK16" s="67">
        <v>1315</v>
      </c>
      <c r="BL16" s="67">
        <v>-831</v>
      </c>
      <c r="BM16" s="67">
        <v>822</v>
      </c>
      <c r="BN16" s="67">
        <v>-226</v>
      </c>
      <c r="BO16" s="67">
        <v>-475</v>
      </c>
      <c r="BP16" s="67">
        <v>-290</v>
      </c>
      <c r="BQ16" s="67">
        <v>-1422</v>
      </c>
      <c r="BR16" s="67">
        <v>0</v>
      </c>
      <c r="BS16" s="67">
        <v>0</v>
      </c>
      <c r="BT16" s="67">
        <v>0</v>
      </c>
      <c r="BU16" s="67">
        <v>0</v>
      </c>
      <c r="BV16" s="67">
        <v>0</v>
      </c>
      <c r="BW16" s="67">
        <v>0</v>
      </c>
    </row>
    <row r="17" spans="2:75" x14ac:dyDescent="0.2">
      <c r="B17" s="63" t="s">
        <v>149</v>
      </c>
      <c r="C17" s="67">
        <v>333</v>
      </c>
      <c r="D17" s="67">
        <v>-2706</v>
      </c>
      <c r="E17" s="67">
        <v>-5424</v>
      </c>
      <c r="F17" s="67">
        <v>-8400</v>
      </c>
      <c r="G17" s="67">
        <v>-264</v>
      </c>
      <c r="H17" s="67">
        <v>6238</v>
      </c>
      <c r="I17" s="67">
        <v>5244</v>
      </c>
      <c r="J17" s="67">
        <v>671</v>
      </c>
      <c r="K17" s="67">
        <v>-3659</v>
      </c>
      <c r="L17" s="67">
        <v>-101</v>
      </c>
      <c r="M17" s="67">
        <v>478</v>
      </c>
      <c r="N17" s="67">
        <v>-1774</v>
      </c>
      <c r="O17" s="67">
        <v>-121</v>
      </c>
      <c r="P17" s="67">
        <v>-790</v>
      </c>
      <c r="Q17" s="67">
        <v>4801</v>
      </c>
      <c r="R17" s="67">
        <v>10006</v>
      </c>
      <c r="S17" s="67">
        <v>-3894</v>
      </c>
      <c r="T17" s="67">
        <v>-2118</v>
      </c>
      <c r="U17" s="67">
        <v>-1909</v>
      </c>
      <c r="V17" s="67">
        <v>-3440</v>
      </c>
      <c r="W17" s="67">
        <v>-947</v>
      </c>
      <c r="X17" s="67">
        <v>-2916</v>
      </c>
      <c r="Y17" s="67">
        <v>2803</v>
      </c>
      <c r="Z17" s="67">
        <v>12127</v>
      </c>
      <c r="AA17" s="67">
        <v>-7874</v>
      </c>
      <c r="AB17" s="67">
        <v>-8091</v>
      </c>
      <c r="AC17" s="67">
        <v>-10684</v>
      </c>
      <c r="AD17" s="67">
        <v>10087</v>
      </c>
      <c r="AE17" s="67">
        <v>-8052</v>
      </c>
      <c r="AF17" s="67">
        <v>-13542</v>
      </c>
      <c r="AG17" s="67">
        <v>-7520</v>
      </c>
      <c r="AH17" s="67">
        <v>179</v>
      </c>
      <c r="AI17" s="67">
        <v>-5377</v>
      </c>
      <c r="AJ17" s="67">
        <v>-5703</v>
      </c>
      <c r="AK17" s="67">
        <v>-86</v>
      </c>
      <c r="AL17" s="67">
        <v>1263</v>
      </c>
      <c r="AM17" s="67">
        <v>-5358</v>
      </c>
      <c r="AN17" s="67">
        <v>-3290</v>
      </c>
      <c r="AO17" s="67">
        <v>-3055</v>
      </c>
      <c r="AP17" s="67">
        <v>6644</v>
      </c>
      <c r="AQ17" s="67">
        <v>-2415</v>
      </c>
      <c r="AR17" s="67">
        <v>-2915</v>
      </c>
      <c r="AS17" s="67">
        <v>-2828</v>
      </c>
      <c r="AT17" s="67">
        <v>-3130</v>
      </c>
      <c r="AU17" s="67">
        <v>-812</v>
      </c>
      <c r="AV17" s="67">
        <v>-1234</v>
      </c>
      <c r="AW17" s="67">
        <v>2498</v>
      </c>
      <c r="AX17" s="67">
        <v>11637</v>
      </c>
      <c r="AY17" s="67">
        <v>418</v>
      </c>
      <c r="AZ17" s="67"/>
      <c r="BA17" s="67">
        <v>0</v>
      </c>
      <c r="BB17" s="67">
        <v>9429</v>
      </c>
      <c r="BC17" s="67">
        <v>-3411</v>
      </c>
      <c r="BD17" s="67">
        <v>-10076</v>
      </c>
      <c r="BE17" s="67">
        <v>-12149</v>
      </c>
      <c r="BF17" s="67">
        <v>-10521</v>
      </c>
      <c r="BG17" s="67">
        <v>392</v>
      </c>
      <c r="BH17" s="67">
        <v>352</v>
      </c>
      <c r="BI17" s="67">
        <v>-8400</v>
      </c>
      <c r="BJ17" s="67">
        <v>671</v>
      </c>
      <c r="BK17" s="67">
        <v>-1774</v>
      </c>
      <c r="BL17" s="67">
        <v>10006</v>
      </c>
      <c r="BM17" s="67">
        <v>-3440</v>
      </c>
      <c r="BN17" s="67">
        <v>12127</v>
      </c>
      <c r="BO17" s="67">
        <v>10087</v>
      </c>
      <c r="BP17" s="67">
        <v>179</v>
      </c>
      <c r="BQ17" s="67">
        <v>1263</v>
      </c>
      <c r="BR17" s="67">
        <v>6644</v>
      </c>
      <c r="BS17" s="67">
        <v>-3130</v>
      </c>
      <c r="BT17" s="67">
        <v>11637</v>
      </c>
      <c r="BU17" s="67">
        <v>9429</v>
      </c>
      <c r="BV17" s="67">
        <v>-10521</v>
      </c>
      <c r="BW17" s="67">
        <v>352</v>
      </c>
    </row>
    <row r="18" spans="2:75" x14ac:dyDescent="0.2">
      <c r="B18" s="63" t="s">
        <v>148</v>
      </c>
      <c r="C18" s="67">
        <v>0</v>
      </c>
      <c r="D18" s="67">
        <v>3</v>
      </c>
      <c r="E18" s="67">
        <v>2145</v>
      </c>
      <c r="F18" s="67">
        <v>2145</v>
      </c>
      <c r="G18" s="67">
        <v>0</v>
      </c>
      <c r="H18" s="67">
        <v>1</v>
      </c>
      <c r="I18" s="67">
        <v>421</v>
      </c>
      <c r="J18" s="67">
        <v>410</v>
      </c>
      <c r="K18" s="67">
        <v>272</v>
      </c>
      <c r="L18" s="67">
        <v>1755</v>
      </c>
      <c r="M18" s="67">
        <v>2136</v>
      </c>
      <c r="N18" s="67">
        <v>1316</v>
      </c>
      <c r="O18" s="67">
        <v>0</v>
      </c>
      <c r="P18" s="67">
        <v>0</v>
      </c>
      <c r="Q18" s="67">
        <v>44</v>
      </c>
      <c r="R18" s="67">
        <v>934</v>
      </c>
      <c r="S18" s="67">
        <v>5</v>
      </c>
      <c r="T18" s="67">
        <v>4</v>
      </c>
      <c r="U18" s="67">
        <v>157</v>
      </c>
      <c r="V18" s="67">
        <v>3718</v>
      </c>
      <c r="W18" s="67">
        <v>0</v>
      </c>
      <c r="X18" s="67">
        <v>557</v>
      </c>
      <c r="Y18" s="67">
        <v>842</v>
      </c>
      <c r="Z18" s="67">
        <v>874</v>
      </c>
      <c r="AA18" s="67">
        <v>385</v>
      </c>
      <c r="AB18" s="67">
        <v>423</v>
      </c>
      <c r="AC18" s="67">
        <v>509</v>
      </c>
      <c r="AD18" s="67">
        <v>509</v>
      </c>
      <c r="AE18" s="67">
        <v>128</v>
      </c>
      <c r="AF18" s="67">
        <v>700</v>
      </c>
      <c r="AG18" s="67">
        <v>816</v>
      </c>
      <c r="AH18" s="67">
        <v>940</v>
      </c>
      <c r="AI18" s="67">
        <v>0</v>
      </c>
      <c r="AJ18" s="67">
        <v>35</v>
      </c>
      <c r="AK18" s="67">
        <v>35</v>
      </c>
      <c r="AL18" s="67">
        <v>39</v>
      </c>
      <c r="AM18" s="67">
        <v>4509</v>
      </c>
      <c r="AN18" s="67">
        <v>4683</v>
      </c>
      <c r="AO18" s="67">
        <v>4508</v>
      </c>
      <c r="AP18" s="67">
        <v>6286</v>
      </c>
      <c r="AQ18" s="67">
        <v>59</v>
      </c>
      <c r="AR18" s="67">
        <v>0</v>
      </c>
      <c r="AS18" s="67">
        <v>0</v>
      </c>
      <c r="AT18" s="67">
        <v>864</v>
      </c>
      <c r="AU18" s="67">
        <v>1332</v>
      </c>
      <c r="AV18" s="67">
        <v>0</v>
      </c>
      <c r="AW18" s="67">
        <v>0</v>
      </c>
      <c r="AX18" s="67">
        <v>3020</v>
      </c>
      <c r="AY18" s="67">
        <v>0</v>
      </c>
      <c r="AZ18" s="67">
        <v>1092</v>
      </c>
      <c r="BA18" s="67">
        <v>1832</v>
      </c>
      <c r="BB18" s="67">
        <v>1663</v>
      </c>
      <c r="BC18" s="67">
        <v>2</v>
      </c>
      <c r="BD18" s="67">
        <v>2</v>
      </c>
      <c r="BE18" s="67">
        <v>-61</v>
      </c>
      <c r="BF18" s="67">
        <v>-895</v>
      </c>
      <c r="BG18" s="67">
        <v>151</v>
      </c>
      <c r="BH18" s="67">
        <v>1432</v>
      </c>
      <c r="BI18" s="67">
        <v>2145</v>
      </c>
      <c r="BJ18" s="67">
        <v>410</v>
      </c>
      <c r="BK18" s="67">
        <v>1316</v>
      </c>
      <c r="BL18" s="67">
        <v>934</v>
      </c>
      <c r="BM18" s="67">
        <v>3718</v>
      </c>
      <c r="BN18" s="67">
        <v>874</v>
      </c>
      <c r="BO18" s="67">
        <v>509</v>
      </c>
      <c r="BP18" s="67">
        <v>940</v>
      </c>
      <c r="BQ18" s="67">
        <v>39</v>
      </c>
      <c r="BR18" s="67">
        <v>6286</v>
      </c>
      <c r="BS18" s="67">
        <v>864</v>
      </c>
      <c r="BT18" s="67">
        <v>3020</v>
      </c>
      <c r="BU18" s="67">
        <v>1663</v>
      </c>
      <c r="BV18" s="67">
        <v>-895</v>
      </c>
      <c r="BW18" s="67">
        <v>1432</v>
      </c>
    </row>
    <row r="19" spans="2:75" x14ac:dyDescent="0.2">
      <c r="B19" s="63" t="s">
        <v>147</v>
      </c>
      <c r="C19" s="67">
        <v>0</v>
      </c>
      <c r="D19" s="67">
        <v>-7</v>
      </c>
      <c r="E19" s="67">
        <v>-7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-13</v>
      </c>
      <c r="N19" s="67">
        <v>-13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  <c r="AW19" s="67">
        <v>0</v>
      </c>
      <c r="AX19" s="67">
        <v>0</v>
      </c>
      <c r="AY19" s="67">
        <v>0</v>
      </c>
      <c r="AZ19" s="67"/>
      <c r="BA19" s="67">
        <v>0</v>
      </c>
      <c r="BB19" s="67">
        <v>0</v>
      </c>
      <c r="BC19" s="67">
        <v>0</v>
      </c>
      <c r="BD19" s="67">
        <v>0</v>
      </c>
      <c r="BE19" s="67">
        <v>0</v>
      </c>
      <c r="BF19" s="67">
        <v>0</v>
      </c>
      <c r="BG19" s="67">
        <v>0</v>
      </c>
      <c r="BH19" s="67"/>
      <c r="BI19" s="67">
        <v>0</v>
      </c>
      <c r="BJ19" s="67">
        <v>0</v>
      </c>
      <c r="BK19" s="67">
        <v>-13</v>
      </c>
      <c r="BL19" s="67"/>
      <c r="BM19" s="67"/>
      <c r="BN19" s="67"/>
      <c r="BO19" s="67"/>
      <c r="BP19" s="67"/>
      <c r="BQ19" s="67"/>
      <c r="BR19" s="67"/>
      <c r="BS19" s="67"/>
      <c r="BT19" s="67">
        <v>0</v>
      </c>
      <c r="BU19" s="67">
        <v>0</v>
      </c>
      <c r="BV19" s="67">
        <v>0</v>
      </c>
      <c r="BW19" s="67">
        <v>0</v>
      </c>
    </row>
    <row r="20" spans="2:75" x14ac:dyDescent="0.2">
      <c r="B20" s="72" t="s">
        <v>137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2184</v>
      </c>
      <c r="AP20" s="67">
        <v>310</v>
      </c>
      <c r="AQ20" s="67">
        <v>235</v>
      </c>
      <c r="AR20" s="67">
        <v>-8356</v>
      </c>
      <c r="AS20" s="67">
        <v>-7126</v>
      </c>
      <c r="AT20" s="67">
        <v>73</v>
      </c>
      <c r="AU20" s="67">
        <v>48</v>
      </c>
      <c r="AV20" s="67">
        <v>-2176</v>
      </c>
      <c r="AW20" s="67">
        <v>-1172</v>
      </c>
      <c r="AX20" s="67">
        <v>-283</v>
      </c>
      <c r="AY20" s="67">
        <v>1195</v>
      </c>
      <c r="AZ20" s="67">
        <v>1849</v>
      </c>
      <c r="BA20" s="67">
        <v>6211</v>
      </c>
      <c r="BB20" s="67">
        <v>4905</v>
      </c>
      <c r="BC20" s="67">
        <v>2802</v>
      </c>
      <c r="BD20" s="67">
        <v>4556</v>
      </c>
      <c r="BE20" s="67">
        <v>4425</v>
      </c>
      <c r="BF20" s="67">
        <v>6321</v>
      </c>
      <c r="BG20" s="67">
        <v>-872</v>
      </c>
      <c r="BH20" s="67">
        <v>1586</v>
      </c>
      <c r="BI20" s="67">
        <v>0</v>
      </c>
      <c r="BJ20" s="67">
        <v>0</v>
      </c>
      <c r="BK20" s="67">
        <v>0</v>
      </c>
      <c r="BL20" s="67">
        <v>0</v>
      </c>
      <c r="BM20" s="67">
        <v>0</v>
      </c>
      <c r="BN20" s="67">
        <v>0</v>
      </c>
      <c r="BO20" s="67">
        <v>0</v>
      </c>
      <c r="BP20" s="67">
        <v>0</v>
      </c>
      <c r="BQ20" s="67">
        <v>0</v>
      </c>
      <c r="BR20" s="67">
        <v>310</v>
      </c>
      <c r="BS20" s="67">
        <v>73</v>
      </c>
      <c r="BT20" s="67">
        <v>-283</v>
      </c>
      <c r="BU20" s="67">
        <v>4905</v>
      </c>
      <c r="BV20" s="67">
        <v>6321</v>
      </c>
      <c r="BW20" s="67">
        <v>1586</v>
      </c>
    </row>
    <row r="21" spans="2:75" ht="13.5" customHeight="1" x14ac:dyDescent="0.2">
      <c r="B21" s="63" t="s">
        <v>141</v>
      </c>
      <c r="C21" s="67">
        <v>4009</v>
      </c>
      <c r="D21" s="67">
        <v>8044</v>
      </c>
      <c r="E21" s="67">
        <v>11491</v>
      </c>
      <c r="F21" s="67">
        <v>15348</v>
      </c>
      <c r="G21" s="67">
        <v>3552</v>
      </c>
      <c r="H21" s="67">
        <v>6655</v>
      </c>
      <c r="I21" s="67">
        <v>11863</v>
      </c>
      <c r="J21" s="67">
        <v>16524</v>
      </c>
      <c r="K21" s="67">
        <v>4384</v>
      </c>
      <c r="L21" s="67">
        <v>9073</v>
      </c>
      <c r="M21" s="67">
        <v>12855</v>
      </c>
      <c r="N21" s="67">
        <v>16484</v>
      </c>
      <c r="O21" s="67">
        <v>2339</v>
      </c>
      <c r="P21" s="67">
        <v>5075</v>
      </c>
      <c r="Q21" s="67">
        <v>7446</v>
      </c>
      <c r="R21" s="67">
        <v>9529</v>
      </c>
      <c r="S21" s="67">
        <v>2750</v>
      </c>
      <c r="T21" s="67">
        <v>4420</v>
      </c>
      <c r="U21" s="67">
        <v>5228</v>
      </c>
      <c r="V21" s="67">
        <v>8934</v>
      </c>
      <c r="W21" s="67">
        <v>1561</v>
      </c>
      <c r="X21" s="67">
        <v>989</v>
      </c>
      <c r="Y21" s="67">
        <v>2476</v>
      </c>
      <c r="Z21" s="67">
        <v>9561</v>
      </c>
      <c r="AA21" s="67">
        <v>1831</v>
      </c>
      <c r="AB21" s="67">
        <v>3653</v>
      </c>
      <c r="AC21" s="67">
        <v>5913</v>
      </c>
      <c r="AD21" s="67">
        <v>8264</v>
      </c>
      <c r="AE21" s="67">
        <v>2431</v>
      </c>
      <c r="AF21" s="67">
        <v>4424</v>
      </c>
      <c r="AG21" s="67">
        <v>6436</v>
      </c>
      <c r="AH21" s="67">
        <v>8381</v>
      </c>
      <c r="AI21" s="67">
        <v>1235</v>
      </c>
      <c r="AJ21" s="67">
        <v>4322</v>
      </c>
      <c r="AK21" s="67">
        <v>5316</v>
      </c>
      <c r="AL21" s="67">
        <v>6261</v>
      </c>
      <c r="AM21" s="67">
        <v>906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  <c r="AW21" s="67">
        <v>0</v>
      </c>
      <c r="AX21" s="67">
        <v>0</v>
      </c>
      <c r="AY21" s="67">
        <v>0</v>
      </c>
      <c r="AZ21" s="67">
        <v>0</v>
      </c>
      <c r="BA21" s="67">
        <v>0</v>
      </c>
      <c r="BB21" s="67">
        <v>0</v>
      </c>
      <c r="BC21" s="67">
        <v>0</v>
      </c>
      <c r="BD21" s="67">
        <v>0</v>
      </c>
      <c r="BE21" s="67">
        <v>0</v>
      </c>
      <c r="BF21" s="67">
        <v>0</v>
      </c>
      <c r="BG21" s="67">
        <v>0</v>
      </c>
      <c r="BH21" s="67"/>
      <c r="BI21" s="67">
        <v>15348</v>
      </c>
      <c r="BJ21" s="67">
        <v>16524</v>
      </c>
      <c r="BK21" s="67">
        <v>16484</v>
      </c>
      <c r="BL21" s="67">
        <v>9529</v>
      </c>
      <c r="BM21" s="67">
        <v>8934</v>
      </c>
      <c r="BN21" s="67">
        <v>9561</v>
      </c>
      <c r="BO21" s="67">
        <v>8264</v>
      </c>
      <c r="BP21" s="67">
        <v>8381</v>
      </c>
      <c r="BQ21" s="67">
        <v>6261</v>
      </c>
      <c r="BR21" s="67">
        <v>0</v>
      </c>
      <c r="BS21" s="67">
        <v>0</v>
      </c>
      <c r="BT21" s="67">
        <v>0</v>
      </c>
      <c r="BU21" s="67">
        <v>0</v>
      </c>
      <c r="BV21" s="67">
        <v>0</v>
      </c>
      <c r="BW21" s="67">
        <v>0</v>
      </c>
    </row>
    <row r="22" spans="2:75" x14ac:dyDescent="0.2">
      <c r="B22" s="63" t="s">
        <v>140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-22651</v>
      </c>
      <c r="AS22" s="67">
        <v>-22651</v>
      </c>
      <c r="AT22" s="67">
        <v>-33033</v>
      </c>
      <c r="AU22" s="67">
        <v>0</v>
      </c>
      <c r="AV22" s="67">
        <v>0</v>
      </c>
      <c r="AW22" s="67">
        <v>0</v>
      </c>
      <c r="AX22" s="67">
        <v>0</v>
      </c>
      <c r="AY22" s="67">
        <v>0</v>
      </c>
      <c r="AZ22" s="67">
        <v>0</v>
      </c>
      <c r="BA22" s="67">
        <v>0</v>
      </c>
      <c r="BB22" s="67">
        <v>0</v>
      </c>
      <c r="BC22" s="67">
        <v>0</v>
      </c>
      <c r="BD22" s="67">
        <v>0</v>
      </c>
      <c r="BE22" s="67">
        <v>0</v>
      </c>
      <c r="BF22" s="67">
        <v>0</v>
      </c>
      <c r="BG22" s="67">
        <v>0</v>
      </c>
      <c r="BH22" s="67"/>
      <c r="BI22" s="67">
        <v>0</v>
      </c>
      <c r="BJ22" s="67">
        <v>0</v>
      </c>
      <c r="BK22" s="67">
        <v>0</v>
      </c>
      <c r="BL22" s="67">
        <v>0</v>
      </c>
      <c r="BM22" s="67">
        <v>0</v>
      </c>
      <c r="BN22" s="67">
        <v>0</v>
      </c>
      <c r="BO22" s="67">
        <v>0</v>
      </c>
      <c r="BP22" s="67">
        <v>0</v>
      </c>
      <c r="BQ22" s="67">
        <v>0</v>
      </c>
      <c r="BR22" s="67">
        <v>0</v>
      </c>
      <c r="BS22" s="67">
        <v>-33033</v>
      </c>
      <c r="BT22" s="67">
        <v>0</v>
      </c>
      <c r="BU22" s="67">
        <v>0</v>
      </c>
      <c r="BV22" s="67">
        <v>0</v>
      </c>
      <c r="BW22" s="67">
        <v>0</v>
      </c>
    </row>
    <row r="23" spans="2:75" x14ac:dyDescent="0.2">
      <c r="B23" s="63" t="s">
        <v>139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  <c r="AW23" s="67">
        <v>1292</v>
      </c>
      <c r="AX23" s="67">
        <v>0</v>
      </c>
      <c r="AY23" s="67">
        <v>0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7">
        <v>0</v>
      </c>
      <c r="BF23" s="67">
        <v>0</v>
      </c>
      <c r="BG23" s="67">
        <v>0</v>
      </c>
      <c r="BH23" s="67"/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67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</row>
    <row r="24" spans="2:75" x14ac:dyDescent="0.2">
      <c r="B24" s="63" t="s">
        <v>138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-5153</v>
      </c>
      <c r="U24" s="67">
        <v>-9272</v>
      </c>
      <c r="V24" s="67">
        <v>-15212</v>
      </c>
      <c r="W24" s="67">
        <v>-3966</v>
      </c>
      <c r="X24" s="67">
        <v>-6230</v>
      </c>
      <c r="Y24" s="67">
        <v>-8718</v>
      </c>
      <c r="Z24" s="67">
        <v>-12425</v>
      </c>
      <c r="AA24" s="67">
        <v>-3691</v>
      </c>
      <c r="AB24" s="67">
        <v>-7394</v>
      </c>
      <c r="AC24" s="67">
        <v>-12265</v>
      </c>
      <c r="AD24" s="67">
        <v>-17744</v>
      </c>
      <c r="AE24" s="67">
        <v>-4505</v>
      </c>
      <c r="AF24" s="67">
        <v>-7256</v>
      </c>
      <c r="AG24" s="67">
        <v>-9160</v>
      </c>
      <c r="AH24" s="67">
        <v>-12090</v>
      </c>
      <c r="AI24" s="67">
        <v>-1370</v>
      </c>
      <c r="AJ24" s="67">
        <v>-2946</v>
      </c>
      <c r="AK24" s="67">
        <v>-4241</v>
      </c>
      <c r="AL24" s="67">
        <v>-5228</v>
      </c>
      <c r="AM24" s="67">
        <v>-800</v>
      </c>
      <c r="AN24" s="67">
        <v>-546</v>
      </c>
      <c r="AO24" s="67">
        <v>0</v>
      </c>
      <c r="AP24" s="67">
        <v>0</v>
      </c>
      <c r="AQ24" s="67">
        <v>0</v>
      </c>
      <c r="AR24" s="67">
        <v>0</v>
      </c>
      <c r="AS24" s="67">
        <v>0</v>
      </c>
      <c r="AT24" s="67">
        <v>0</v>
      </c>
      <c r="AU24" s="67">
        <v>0</v>
      </c>
      <c r="AV24" s="67">
        <v>0</v>
      </c>
      <c r="AW24" s="67">
        <v>0</v>
      </c>
      <c r="AX24" s="67">
        <v>0</v>
      </c>
      <c r="AY24" s="67">
        <v>0</v>
      </c>
      <c r="AZ24" s="67">
        <v>0</v>
      </c>
      <c r="BA24" s="67">
        <v>0</v>
      </c>
      <c r="BB24" s="67">
        <v>0</v>
      </c>
      <c r="BC24" s="67">
        <v>0</v>
      </c>
      <c r="BD24" s="67">
        <v>0</v>
      </c>
      <c r="BE24" s="67">
        <v>0</v>
      </c>
      <c r="BF24" s="67">
        <v>0</v>
      </c>
      <c r="BG24" s="67">
        <v>0</v>
      </c>
      <c r="BH24" s="67"/>
      <c r="BI24" s="67">
        <v>0</v>
      </c>
      <c r="BJ24" s="67">
        <v>0</v>
      </c>
      <c r="BK24" s="67">
        <v>0</v>
      </c>
      <c r="BL24" s="67">
        <v>0</v>
      </c>
      <c r="BM24" s="67">
        <v>-15212</v>
      </c>
      <c r="BN24" s="67">
        <v>-12425</v>
      </c>
      <c r="BO24" s="67">
        <v>-17744</v>
      </c>
      <c r="BP24" s="67">
        <v>-12090</v>
      </c>
      <c r="BQ24" s="67">
        <v>-5228</v>
      </c>
      <c r="BR24" s="67">
        <v>0</v>
      </c>
      <c r="BS24" s="67">
        <v>0</v>
      </c>
      <c r="BT24" s="67">
        <v>0</v>
      </c>
      <c r="BU24" s="67">
        <v>0</v>
      </c>
      <c r="BV24" s="67">
        <v>0</v>
      </c>
      <c r="BW24" s="67">
        <v>0</v>
      </c>
    </row>
    <row r="25" spans="2:75" x14ac:dyDescent="0.2">
      <c r="B25" s="72" t="s">
        <v>136</v>
      </c>
      <c r="C25" s="67">
        <v>-252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/>
      <c r="AU25" s="67"/>
      <c r="AV25" s="67"/>
      <c r="AW25" s="67"/>
      <c r="AX25" s="67"/>
      <c r="AY25" s="67">
        <v>0</v>
      </c>
      <c r="AZ25" s="67">
        <v>0</v>
      </c>
      <c r="BA25" s="67">
        <v>0</v>
      </c>
      <c r="BB25" s="67"/>
      <c r="BC25" s="67">
        <v>0</v>
      </c>
      <c r="BD25" s="67">
        <v>0</v>
      </c>
      <c r="BE25" s="67">
        <v>0</v>
      </c>
      <c r="BF25" s="67">
        <v>0</v>
      </c>
      <c r="BG25" s="67">
        <v>0</v>
      </c>
      <c r="BH25" s="67"/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0</v>
      </c>
      <c r="BP25" s="67">
        <v>0</v>
      </c>
      <c r="BQ25" s="67">
        <v>0</v>
      </c>
      <c r="BR25" s="67">
        <v>0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</row>
    <row r="26" spans="2:75" x14ac:dyDescent="0.2">
      <c r="B26" s="63" t="s">
        <v>135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150</v>
      </c>
      <c r="V26" s="67">
        <v>305</v>
      </c>
      <c r="W26" s="67">
        <v>156</v>
      </c>
      <c r="X26" s="67">
        <v>311</v>
      </c>
      <c r="Y26" s="67">
        <v>629</v>
      </c>
      <c r="Z26" s="67">
        <v>868</v>
      </c>
      <c r="AA26" s="67">
        <v>240</v>
      </c>
      <c r="AB26" s="67">
        <v>478</v>
      </c>
      <c r="AC26" s="67">
        <v>718</v>
      </c>
      <c r="AD26" s="67">
        <v>959</v>
      </c>
      <c r="AE26" s="67">
        <v>239</v>
      </c>
      <c r="AF26" s="67">
        <v>476</v>
      </c>
      <c r="AG26" s="67">
        <v>613</v>
      </c>
      <c r="AH26" s="67">
        <v>754</v>
      </c>
      <c r="AI26" s="67">
        <v>-552</v>
      </c>
      <c r="AJ26" s="67">
        <v>0</v>
      </c>
      <c r="AK26" s="67">
        <v>0</v>
      </c>
      <c r="AL26" s="67">
        <v>0</v>
      </c>
      <c r="AM26" s="67">
        <v>0</v>
      </c>
      <c r="AN26" s="67">
        <v>0</v>
      </c>
      <c r="AO26" s="67">
        <v>0</v>
      </c>
      <c r="AP26" s="67">
        <v>0</v>
      </c>
      <c r="AQ26" s="67">
        <v>0</v>
      </c>
      <c r="AR26" s="67">
        <v>0</v>
      </c>
      <c r="AS26" s="67">
        <v>0</v>
      </c>
      <c r="AT26" s="67">
        <v>0</v>
      </c>
      <c r="AU26" s="67">
        <v>0</v>
      </c>
      <c r="AV26" s="67">
        <v>0</v>
      </c>
      <c r="AW26" s="67">
        <v>0</v>
      </c>
      <c r="AX26" s="67">
        <v>0</v>
      </c>
      <c r="AY26" s="67">
        <v>0</v>
      </c>
      <c r="AZ26" s="67">
        <v>0</v>
      </c>
      <c r="BA26" s="67">
        <v>0</v>
      </c>
      <c r="BB26" s="67"/>
      <c r="BC26" s="67">
        <v>0</v>
      </c>
      <c r="BD26" s="67">
        <v>0</v>
      </c>
      <c r="BE26" s="67">
        <v>0</v>
      </c>
      <c r="BF26" s="67">
        <v>0</v>
      </c>
      <c r="BG26" s="67">
        <v>0</v>
      </c>
      <c r="BH26" s="67"/>
      <c r="BI26" s="67">
        <v>0</v>
      </c>
      <c r="BJ26" s="67">
        <v>0</v>
      </c>
      <c r="BK26" s="67">
        <v>0</v>
      </c>
      <c r="BL26" s="67">
        <v>0</v>
      </c>
      <c r="BM26" s="67">
        <v>305</v>
      </c>
      <c r="BN26" s="67">
        <v>868</v>
      </c>
      <c r="BO26" s="67">
        <v>959</v>
      </c>
      <c r="BP26" s="67">
        <v>754</v>
      </c>
      <c r="BQ26" s="67">
        <v>0</v>
      </c>
      <c r="BR26" s="67">
        <v>0</v>
      </c>
      <c r="BS26" s="67">
        <v>0</v>
      </c>
      <c r="BT26" s="67">
        <v>0</v>
      </c>
      <c r="BU26" s="67">
        <v>0</v>
      </c>
      <c r="BV26" s="67">
        <v>0</v>
      </c>
      <c r="BW26" s="67">
        <v>0</v>
      </c>
    </row>
    <row r="27" spans="2:75" x14ac:dyDescent="0.2">
      <c r="B27" s="63" t="s">
        <v>134</v>
      </c>
      <c r="C27" s="67">
        <v>-828</v>
      </c>
      <c r="D27" s="67">
        <v>-849</v>
      </c>
      <c r="E27" s="67">
        <v>-1308</v>
      </c>
      <c r="F27" s="67">
        <v>-2232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/>
      <c r="AU27" s="67"/>
      <c r="AV27" s="67"/>
      <c r="AW27" s="67"/>
      <c r="AX27" s="67"/>
      <c r="AY27" s="67">
        <v>0</v>
      </c>
      <c r="AZ27" s="67">
        <v>0</v>
      </c>
      <c r="BA27" s="67">
        <v>0</v>
      </c>
      <c r="BB27" s="67"/>
      <c r="BC27" s="67">
        <v>0</v>
      </c>
      <c r="BD27" s="67">
        <v>0</v>
      </c>
      <c r="BE27" s="67">
        <v>0</v>
      </c>
      <c r="BF27" s="67">
        <v>0</v>
      </c>
      <c r="BG27" s="67">
        <v>0</v>
      </c>
      <c r="BH27" s="67"/>
      <c r="BI27" s="67">
        <v>-2232</v>
      </c>
      <c r="BJ27" s="67">
        <v>0</v>
      </c>
      <c r="BK27" s="67">
        <v>0</v>
      </c>
      <c r="BL27" s="67">
        <v>0</v>
      </c>
      <c r="BM27" s="67">
        <v>0</v>
      </c>
      <c r="BN27" s="67">
        <v>0</v>
      </c>
      <c r="BO27" s="67">
        <v>0</v>
      </c>
      <c r="BP27" s="67">
        <v>0</v>
      </c>
      <c r="BQ27" s="67">
        <v>0</v>
      </c>
      <c r="BR27" s="67">
        <v>0</v>
      </c>
      <c r="BS27" s="67">
        <v>0</v>
      </c>
      <c r="BT27" s="67">
        <v>0</v>
      </c>
      <c r="BU27" s="67">
        <v>0</v>
      </c>
      <c r="BV27" s="67">
        <v>0</v>
      </c>
      <c r="BW27" s="67">
        <v>0</v>
      </c>
    </row>
    <row r="28" spans="2:75" x14ac:dyDescent="0.2">
      <c r="B28" s="72" t="s">
        <v>133</v>
      </c>
      <c r="C28" s="67">
        <v>0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385</v>
      </c>
      <c r="AO28" s="67">
        <v>737</v>
      </c>
      <c r="AP28" s="67">
        <v>4208</v>
      </c>
      <c r="AQ28" s="67">
        <v>232</v>
      </c>
      <c r="AR28" s="67">
        <v>6733</v>
      </c>
      <c r="AS28" s="67">
        <v>11866</v>
      </c>
      <c r="AT28" s="67">
        <v>16355</v>
      </c>
      <c r="AU28" s="67">
        <v>3411</v>
      </c>
      <c r="AV28" s="67">
        <v>5124</v>
      </c>
      <c r="AW28" s="67">
        <v>20686</v>
      </c>
      <c r="AX28" s="67">
        <v>41421</v>
      </c>
      <c r="AY28" s="67">
        <v>28940</v>
      </c>
      <c r="AZ28" s="67">
        <v>49765</v>
      </c>
      <c r="BA28" s="67">
        <v>78822</v>
      </c>
      <c r="BB28" s="67">
        <v>112342</v>
      </c>
      <c r="BC28" s="67">
        <v>9497</v>
      </c>
      <c r="BD28" s="67">
        <v>18618</v>
      </c>
      <c r="BE28" s="67">
        <v>35331</v>
      </c>
      <c r="BF28" s="67">
        <v>54595</v>
      </c>
      <c r="BG28" s="67">
        <v>16316</v>
      </c>
      <c r="BH28" s="67">
        <v>28936</v>
      </c>
      <c r="BI28" s="67">
        <v>0</v>
      </c>
      <c r="BJ28" s="67">
        <v>0</v>
      </c>
      <c r="BK28" s="67">
        <v>0</v>
      </c>
      <c r="BL28" s="67">
        <v>0</v>
      </c>
      <c r="BM28" s="67">
        <v>0</v>
      </c>
      <c r="BN28" s="67">
        <v>0</v>
      </c>
      <c r="BO28" s="67">
        <v>0</v>
      </c>
      <c r="BP28" s="67">
        <v>0</v>
      </c>
      <c r="BQ28" s="67">
        <v>0</v>
      </c>
      <c r="BR28" s="67">
        <v>4208</v>
      </c>
      <c r="BS28" s="67">
        <v>16355</v>
      </c>
      <c r="BT28" s="67">
        <v>41421</v>
      </c>
      <c r="BU28" s="67">
        <v>112342</v>
      </c>
      <c r="BV28" s="67">
        <v>54595</v>
      </c>
      <c r="BW28" s="67">
        <v>28936</v>
      </c>
    </row>
    <row r="29" spans="2:75" x14ac:dyDescent="0.2">
      <c r="B29" s="72" t="s">
        <v>132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8358</v>
      </c>
      <c r="AO29" s="67">
        <v>8355</v>
      </c>
      <c r="AP29" s="67">
        <v>6582</v>
      </c>
      <c r="AQ29" s="67">
        <v>3990</v>
      </c>
      <c r="AR29" s="67">
        <v>5057</v>
      </c>
      <c r="AS29" s="67">
        <v>6842</v>
      </c>
      <c r="AT29" s="67">
        <v>5158</v>
      </c>
      <c r="AU29" s="67">
        <v>5159</v>
      </c>
      <c r="AV29" s="67">
        <v>5491</v>
      </c>
      <c r="AW29" s="67">
        <v>5685</v>
      </c>
      <c r="AX29" s="67">
        <v>10905</v>
      </c>
      <c r="AY29" s="67">
        <v>11603</v>
      </c>
      <c r="AZ29" s="67">
        <v>17604</v>
      </c>
      <c r="BA29" s="67">
        <v>26258</v>
      </c>
      <c r="BB29" s="67">
        <v>24922</v>
      </c>
      <c r="BC29" s="67">
        <v>11039</v>
      </c>
      <c r="BD29" s="67">
        <v>13194</v>
      </c>
      <c r="BE29" s="67">
        <v>12101</v>
      </c>
      <c r="BF29" s="67">
        <v>5907</v>
      </c>
      <c r="BG29" s="67">
        <v>11550</v>
      </c>
      <c r="BH29" s="67">
        <v>16556</v>
      </c>
      <c r="BI29" s="67">
        <v>0</v>
      </c>
      <c r="BJ29" s="67">
        <v>0</v>
      </c>
      <c r="BK29" s="67">
        <v>0</v>
      </c>
      <c r="BL29" s="67">
        <v>0</v>
      </c>
      <c r="BM29" s="67">
        <v>0</v>
      </c>
      <c r="BN29" s="67">
        <v>0</v>
      </c>
      <c r="BO29" s="67">
        <v>0</v>
      </c>
      <c r="BP29" s="67">
        <v>0</v>
      </c>
      <c r="BQ29" s="67">
        <v>0</v>
      </c>
      <c r="BR29" s="67">
        <v>6582</v>
      </c>
      <c r="BS29" s="67">
        <v>5158</v>
      </c>
      <c r="BT29" s="67">
        <v>10905</v>
      </c>
      <c r="BU29" s="67">
        <v>24922</v>
      </c>
      <c r="BV29" s="67">
        <v>5907</v>
      </c>
      <c r="BW29" s="67">
        <v>16556</v>
      </c>
    </row>
    <row r="30" spans="2:75" s="69" customFormat="1" x14ac:dyDescent="0.2">
      <c r="B30" s="71" t="s">
        <v>131</v>
      </c>
      <c r="C30" s="70">
        <v>-4915</v>
      </c>
      <c r="D30" s="70">
        <v>-19319</v>
      </c>
      <c r="E30" s="70">
        <v>-15335</v>
      </c>
      <c r="F30" s="70">
        <v>19751</v>
      </c>
      <c r="G30" s="70">
        <v>5198</v>
      </c>
      <c r="H30" s="70">
        <v>-3226</v>
      </c>
      <c r="I30" s="70">
        <v>-31505</v>
      </c>
      <c r="J30" s="70">
        <v>-30680</v>
      </c>
      <c r="K30" s="70">
        <v>15708</v>
      </c>
      <c r="L30" s="70">
        <v>291</v>
      </c>
      <c r="M30" s="70">
        <v>486</v>
      </c>
      <c r="N30" s="70">
        <v>4904</v>
      </c>
      <c r="O30" s="70">
        <v>-7975</v>
      </c>
      <c r="P30" s="70">
        <v>-27482</v>
      </c>
      <c r="Q30" s="70">
        <v>-38203</v>
      </c>
      <c r="R30" s="70">
        <v>-76727</v>
      </c>
      <c r="S30" s="70">
        <v>-37465</v>
      </c>
      <c r="T30" s="70">
        <v>-28075</v>
      </c>
      <c r="U30" s="70">
        <v>-79612</v>
      </c>
      <c r="V30" s="70">
        <v>-62629</v>
      </c>
      <c r="W30" s="70">
        <v>-18951</v>
      </c>
      <c r="X30" s="70">
        <v>-16821</v>
      </c>
      <c r="Y30" s="70">
        <v>-3655</v>
      </c>
      <c r="Z30" s="70">
        <v>8692</v>
      </c>
      <c r="AA30" s="70">
        <v>55136</v>
      </c>
      <c r="AB30" s="70">
        <v>86511</v>
      </c>
      <c r="AC30" s="70">
        <v>105590</v>
      </c>
      <c r="AD30" s="70">
        <v>102164</v>
      </c>
      <c r="AE30" s="70">
        <v>4167</v>
      </c>
      <c r="AF30" s="70">
        <v>-28949</v>
      </c>
      <c r="AG30" s="70">
        <v>-44966</v>
      </c>
      <c r="AH30" s="70">
        <v>-17946</v>
      </c>
      <c r="AI30" s="70">
        <v>32078</v>
      </c>
      <c r="AJ30" s="70">
        <v>20744</v>
      </c>
      <c r="AK30" s="70">
        <v>-16209</v>
      </c>
      <c r="AL30" s="70">
        <v>-49295</v>
      </c>
      <c r="AM30" s="70">
        <v>15893</v>
      </c>
      <c r="AN30" s="70">
        <v>15482</v>
      </c>
      <c r="AO30" s="70">
        <v>7318</v>
      </c>
      <c r="AP30" s="70">
        <v>18598</v>
      </c>
      <c r="AQ30" s="70">
        <v>7113</v>
      </c>
      <c r="AR30" s="70">
        <v>30551</v>
      </c>
      <c r="AS30" s="70">
        <v>-10654</v>
      </c>
      <c r="AT30" s="70">
        <v>-46430</v>
      </c>
      <c r="AU30" s="70">
        <v>-40833</v>
      </c>
      <c r="AV30" s="70">
        <v>-83562</v>
      </c>
      <c r="AW30" s="70">
        <v>-242540</v>
      </c>
      <c r="AX30" s="70">
        <v>-234577</v>
      </c>
      <c r="AY30" s="70">
        <v>-5088.6919999999991</v>
      </c>
      <c r="AZ30" s="70">
        <v>-104095</v>
      </c>
      <c r="BA30" s="70">
        <v>-151275</v>
      </c>
      <c r="BB30" s="70">
        <v>-48153</v>
      </c>
      <c r="BC30" s="70">
        <v>54759</v>
      </c>
      <c r="BD30" s="70">
        <v>110163</v>
      </c>
      <c r="BE30" s="70">
        <v>15983</v>
      </c>
      <c r="BF30" s="70">
        <v>-15034</v>
      </c>
      <c r="BG30" s="70">
        <f>+SUM(BG31:BG35)</f>
        <v>39939</v>
      </c>
      <c r="BH30" s="70">
        <v>123392</v>
      </c>
      <c r="BI30" s="70">
        <v>19751</v>
      </c>
      <c r="BJ30" s="70">
        <v>-30680</v>
      </c>
      <c r="BK30" s="70">
        <v>4904</v>
      </c>
      <c r="BL30" s="70">
        <v>-76727</v>
      </c>
      <c r="BM30" s="70">
        <v>-62629</v>
      </c>
      <c r="BN30" s="70">
        <v>8692</v>
      </c>
      <c r="BO30" s="70">
        <v>102164</v>
      </c>
      <c r="BP30" s="70">
        <v>-17946</v>
      </c>
      <c r="BQ30" s="70">
        <v>-49295</v>
      </c>
      <c r="BR30" s="70">
        <v>18598</v>
      </c>
      <c r="BS30" s="70">
        <v>-46430</v>
      </c>
      <c r="BT30" s="70">
        <v>-234577</v>
      </c>
      <c r="BU30" s="70">
        <v>-48153</v>
      </c>
      <c r="BV30" s="70">
        <v>-15034</v>
      </c>
      <c r="BW30" s="70">
        <v>123392</v>
      </c>
    </row>
    <row r="31" spans="2:75" x14ac:dyDescent="0.2">
      <c r="B31" s="63" t="s">
        <v>130</v>
      </c>
      <c r="C31" s="67">
        <v>7932</v>
      </c>
      <c r="D31" s="67">
        <v>-2450</v>
      </c>
      <c r="E31" s="67">
        <v>9678</v>
      </c>
      <c r="F31" s="67">
        <v>21213</v>
      </c>
      <c r="G31" s="67">
        <v>16819</v>
      </c>
      <c r="H31" s="67">
        <v>3720</v>
      </c>
      <c r="I31" s="67">
        <v>-22625</v>
      </c>
      <c r="J31" s="67">
        <v>-17948</v>
      </c>
      <c r="K31" s="67">
        <v>6151</v>
      </c>
      <c r="L31" s="67">
        <v>5061</v>
      </c>
      <c r="M31" s="67">
        <v>20172</v>
      </c>
      <c r="N31" s="67">
        <v>1376</v>
      </c>
      <c r="O31" s="67">
        <v>-12553</v>
      </c>
      <c r="P31" s="67">
        <v>-2551</v>
      </c>
      <c r="Q31" s="67">
        <v>-9080</v>
      </c>
      <c r="R31" s="67">
        <v>4779</v>
      </c>
      <c r="S31" s="67">
        <v>5305</v>
      </c>
      <c r="T31" s="67">
        <v>16088</v>
      </c>
      <c r="U31" s="67">
        <v>-41663</v>
      </c>
      <c r="V31" s="67">
        <v>-45465</v>
      </c>
      <c r="W31" s="67">
        <v>16292</v>
      </c>
      <c r="X31" s="67">
        <v>19221</v>
      </c>
      <c r="Y31" s="67">
        <v>2520</v>
      </c>
      <c r="Z31" s="67">
        <v>-35129</v>
      </c>
      <c r="AA31" s="67">
        <v>39074</v>
      </c>
      <c r="AB31" s="67">
        <v>66359</v>
      </c>
      <c r="AC31" s="67">
        <v>74673</v>
      </c>
      <c r="AD31" s="67">
        <v>56533</v>
      </c>
      <c r="AE31" s="67">
        <v>29933</v>
      </c>
      <c r="AF31" s="67">
        <v>17830</v>
      </c>
      <c r="AG31" s="67">
        <v>8815</v>
      </c>
      <c r="AH31" s="67">
        <v>14145</v>
      </c>
      <c r="AI31" s="67">
        <v>25903</v>
      </c>
      <c r="AJ31" s="67">
        <v>37124</v>
      </c>
      <c r="AK31" s="67">
        <v>26311</v>
      </c>
      <c r="AL31" s="67">
        <v>-1966</v>
      </c>
      <c r="AM31" s="67">
        <v>16132</v>
      </c>
      <c r="AN31" s="67">
        <v>4918</v>
      </c>
      <c r="AO31" s="67">
        <v>-8215</v>
      </c>
      <c r="AP31" s="67">
        <v>-12018</v>
      </c>
      <c r="AQ31" s="67">
        <v>746</v>
      </c>
      <c r="AR31" s="67">
        <v>27192</v>
      </c>
      <c r="AS31" s="67">
        <v>9449</v>
      </c>
      <c r="AT31" s="67">
        <v>-17801</v>
      </c>
      <c r="AU31" s="67">
        <v>-5593</v>
      </c>
      <c r="AV31" s="67">
        <v>-1887</v>
      </c>
      <c r="AW31" s="67">
        <v>-20073</v>
      </c>
      <c r="AX31" s="67">
        <v>-31387</v>
      </c>
      <c r="AY31" s="67">
        <v>-4427</v>
      </c>
      <c r="AZ31" s="67">
        <v>-44893</v>
      </c>
      <c r="BA31" s="67">
        <v>-90085</v>
      </c>
      <c r="BB31" s="67">
        <v>-73726</v>
      </c>
      <c r="BC31" s="67">
        <v>22882</v>
      </c>
      <c r="BD31" s="67">
        <v>43141</v>
      </c>
      <c r="BE31" s="67">
        <v>-33827</v>
      </c>
      <c r="BF31" s="67">
        <v>-121730</v>
      </c>
      <c r="BG31" s="67">
        <v>49983</v>
      </c>
      <c r="BH31" s="67">
        <v>131172</v>
      </c>
      <c r="BI31" s="67">
        <v>21213</v>
      </c>
      <c r="BJ31" s="67">
        <v>-17948</v>
      </c>
      <c r="BK31" s="67">
        <v>1376</v>
      </c>
      <c r="BL31" s="67">
        <v>4779</v>
      </c>
      <c r="BM31" s="67">
        <v>-45465</v>
      </c>
      <c r="BN31" s="67">
        <v>-35129</v>
      </c>
      <c r="BO31" s="67">
        <v>56533</v>
      </c>
      <c r="BP31" s="67">
        <v>14145</v>
      </c>
      <c r="BQ31" s="67">
        <v>-1966</v>
      </c>
      <c r="BR31" s="67">
        <v>-12018</v>
      </c>
      <c r="BS31" s="67">
        <v>-17801</v>
      </c>
      <c r="BT31" s="67">
        <v>-31387</v>
      </c>
      <c r="BU31" s="67">
        <v>-73726</v>
      </c>
      <c r="BV31" s="67">
        <v>-121730</v>
      </c>
      <c r="BW31" s="67">
        <v>131172</v>
      </c>
    </row>
    <row r="32" spans="2:75" x14ac:dyDescent="0.2">
      <c r="B32" s="63" t="s">
        <v>129</v>
      </c>
      <c r="C32" s="67">
        <v>-7687</v>
      </c>
      <c r="D32" s="67">
        <v>-13349</v>
      </c>
      <c r="E32" s="67">
        <v>-27106</v>
      </c>
      <c r="F32" s="67">
        <v>-6878</v>
      </c>
      <c r="G32" s="67">
        <v>-11887</v>
      </c>
      <c r="H32" s="67">
        <v>-7527</v>
      </c>
      <c r="I32" s="67">
        <v>-8803</v>
      </c>
      <c r="J32" s="67">
        <v>-14938</v>
      </c>
      <c r="K32" s="67">
        <v>5607</v>
      </c>
      <c r="L32" s="67">
        <v>-8917</v>
      </c>
      <c r="M32" s="67">
        <v>-23313</v>
      </c>
      <c r="N32" s="67">
        <v>-10174</v>
      </c>
      <c r="O32" s="67">
        <v>3046</v>
      </c>
      <c r="P32" s="67">
        <v>-15009</v>
      </c>
      <c r="Q32" s="67">
        <v>-26872</v>
      </c>
      <c r="R32" s="67">
        <v>-65583</v>
      </c>
      <c r="S32" s="67">
        <v>-37616</v>
      </c>
      <c r="T32" s="67">
        <v>-45028</v>
      </c>
      <c r="U32" s="67">
        <v>-29160</v>
      </c>
      <c r="V32" s="67">
        <v>1515</v>
      </c>
      <c r="W32" s="67">
        <v>-28583</v>
      </c>
      <c r="X32" s="67">
        <v>-24054</v>
      </c>
      <c r="Y32" s="67">
        <v>1222</v>
      </c>
      <c r="Z32" s="67">
        <v>44866</v>
      </c>
      <c r="AA32" s="67">
        <v>10483</v>
      </c>
      <c r="AB32" s="67">
        <v>14583</v>
      </c>
      <c r="AC32" s="67">
        <v>28500</v>
      </c>
      <c r="AD32" s="67">
        <v>47698</v>
      </c>
      <c r="AE32" s="67">
        <v>-24434</v>
      </c>
      <c r="AF32" s="67">
        <v>-39125</v>
      </c>
      <c r="AG32" s="67">
        <v>-35597</v>
      </c>
      <c r="AH32" s="67">
        <v>-11409</v>
      </c>
      <c r="AI32" s="67">
        <v>3399</v>
      </c>
      <c r="AJ32" s="67">
        <v>-18487</v>
      </c>
      <c r="AK32" s="67">
        <v>-39077</v>
      </c>
      <c r="AL32" s="67">
        <v>-32924</v>
      </c>
      <c r="AM32" s="67">
        <v>-4139</v>
      </c>
      <c r="AN32" s="67">
        <v>-8687</v>
      </c>
      <c r="AO32" s="67">
        <v>-13721</v>
      </c>
      <c r="AP32" s="67">
        <v>-7459</v>
      </c>
      <c r="AQ32" s="67">
        <v>3318</v>
      </c>
      <c r="AR32" s="67">
        <v>-2989</v>
      </c>
      <c r="AS32" s="67">
        <v>-19984</v>
      </c>
      <c r="AT32" s="67">
        <v>-27340</v>
      </c>
      <c r="AU32" s="67">
        <v>-24940</v>
      </c>
      <c r="AV32" s="67">
        <v>-66516</v>
      </c>
      <c r="AW32" s="67">
        <v>-189594</v>
      </c>
      <c r="AX32" s="67">
        <v>-178272</v>
      </c>
      <c r="AY32" s="67">
        <v>-4139.692</v>
      </c>
      <c r="AZ32" s="67">
        <v>-57141</v>
      </c>
      <c r="BA32" s="67">
        <v>-51884</v>
      </c>
      <c r="BB32" s="67">
        <v>8593</v>
      </c>
      <c r="BC32" s="67">
        <v>24124</v>
      </c>
      <c r="BD32" s="67">
        <v>36735</v>
      </c>
      <c r="BE32" s="67">
        <v>16476</v>
      </c>
      <c r="BF32" s="67">
        <v>61952</v>
      </c>
      <c r="BG32" s="67">
        <v>-6475</v>
      </c>
      <c r="BH32" s="67">
        <v>-14950</v>
      </c>
      <c r="BI32" s="67">
        <v>-6878</v>
      </c>
      <c r="BJ32" s="67">
        <v>-14938</v>
      </c>
      <c r="BK32" s="67">
        <v>-10174</v>
      </c>
      <c r="BL32" s="67">
        <v>-65583</v>
      </c>
      <c r="BM32" s="67">
        <v>1515</v>
      </c>
      <c r="BN32" s="67">
        <v>44866</v>
      </c>
      <c r="BO32" s="67">
        <v>47698</v>
      </c>
      <c r="BP32" s="67">
        <v>-11409</v>
      </c>
      <c r="BQ32" s="67">
        <v>-32924</v>
      </c>
      <c r="BR32" s="67">
        <v>-7459</v>
      </c>
      <c r="BS32" s="67">
        <v>-27340</v>
      </c>
      <c r="BT32" s="67">
        <v>-178272</v>
      </c>
      <c r="BU32" s="67">
        <v>8593</v>
      </c>
      <c r="BV32" s="67">
        <v>61952</v>
      </c>
      <c r="BW32" s="67">
        <v>-14950</v>
      </c>
    </row>
    <row r="33" spans="2:75" x14ac:dyDescent="0.2">
      <c r="B33" s="63" t="s">
        <v>123</v>
      </c>
      <c r="C33" s="67">
        <v>704</v>
      </c>
      <c r="D33" s="67">
        <v>2368</v>
      </c>
      <c r="E33" s="67">
        <v>5014</v>
      </c>
      <c r="F33" s="67">
        <v>6857</v>
      </c>
      <c r="G33" s="67">
        <v>490</v>
      </c>
      <c r="H33" s="67">
        <v>-473</v>
      </c>
      <c r="I33" s="67">
        <v>1691</v>
      </c>
      <c r="J33" s="67">
        <v>-1849</v>
      </c>
      <c r="K33" s="67">
        <v>4154</v>
      </c>
      <c r="L33" s="67">
        <v>4180</v>
      </c>
      <c r="M33" s="67">
        <v>6894</v>
      </c>
      <c r="N33" s="67">
        <v>11231</v>
      </c>
      <c r="O33" s="67">
        <v>3549</v>
      </c>
      <c r="P33" s="67">
        <v>2911</v>
      </c>
      <c r="Q33" s="67">
        <v>5854</v>
      </c>
      <c r="R33" s="67">
        <v>-327</v>
      </c>
      <c r="S33" s="67">
        <v>-8518</v>
      </c>
      <c r="T33" s="67">
        <v>-1672</v>
      </c>
      <c r="U33" s="67">
        <v>-2959</v>
      </c>
      <c r="V33" s="67">
        <v>-20487</v>
      </c>
      <c r="W33" s="67">
        <v>-5420</v>
      </c>
      <c r="X33" s="67">
        <v>-10738</v>
      </c>
      <c r="Y33" s="67">
        <v>-6535</v>
      </c>
      <c r="Z33" s="67">
        <v>1629</v>
      </c>
      <c r="AA33" s="67">
        <v>713</v>
      </c>
      <c r="AB33" s="67">
        <v>1328</v>
      </c>
      <c r="AC33" s="67">
        <v>-444</v>
      </c>
      <c r="AD33" s="67">
        <v>-4528</v>
      </c>
      <c r="AE33" s="67">
        <v>-2079</v>
      </c>
      <c r="AF33" s="67">
        <v>-8044</v>
      </c>
      <c r="AG33" s="67">
        <v>-18650</v>
      </c>
      <c r="AH33" s="67">
        <v>-18938</v>
      </c>
      <c r="AI33" s="67">
        <v>1755</v>
      </c>
      <c r="AJ33" s="67">
        <v>4787</v>
      </c>
      <c r="AK33" s="67">
        <v>-3524</v>
      </c>
      <c r="AL33" s="67">
        <v>-13074</v>
      </c>
      <c r="AM33" s="67">
        <v>4026</v>
      </c>
      <c r="AN33" s="67">
        <v>18368</v>
      </c>
      <c r="AO33" s="67">
        <v>26659</v>
      </c>
      <c r="AP33" s="67">
        <v>36720</v>
      </c>
      <c r="AQ33" s="67">
        <v>4079</v>
      </c>
      <c r="AR33" s="67">
        <v>4974</v>
      </c>
      <c r="AS33" s="67">
        <v>-927</v>
      </c>
      <c r="AT33" s="67">
        <v>-1290</v>
      </c>
      <c r="AU33" s="67">
        <v>-4214</v>
      </c>
      <c r="AV33" s="67">
        <v>-13146</v>
      </c>
      <c r="AW33" s="67">
        <v>-33149</v>
      </c>
      <c r="AX33" s="67">
        <v>-25196</v>
      </c>
      <c r="AY33" s="67">
        <v>494</v>
      </c>
      <c r="AZ33" s="67">
        <v>-4354</v>
      </c>
      <c r="BA33" s="67">
        <v>-10696</v>
      </c>
      <c r="BB33" s="67">
        <v>14764</v>
      </c>
      <c r="BC33" s="67">
        <v>13788</v>
      </c>
      <c r="BD33" s="67">
        <v>7646</v>
      </c>
      <c r="BE33" s="67">
        <v>1892</v>
      </c>
      <c r="BF33" s="67">
        <v>7452</v>
      </c>
      <c r="BG33" s="67">
        <v>-984</v>
      </c>
      <c r="BH33" s="67">
        <v>4366</v>
      </c>
      <c r="BI33" s="67">
        <v>6857</v>
      </c>
      <c r="BJ33" s="67">
        <v>-1849</v>
      </c>
      <c r="BK33" s="67">
        <v>11231</v>
      </c>
      <c r="BL33" s="67">
        <v>-327</v>
      </c>
      <c r="BM33" s="67">
        <v>-20487</v>
      </c>
      <c r="BN33" s="67">
        <v>1629</v>
      </c>
      <c r="BO33" s="67">
        <v>-4528</v>
      </c>
      <c r="BP33" s="67">
        <v>-18938</v>
      </c>
      <c r="BQ33" s="67">
        <v>-13074</v>
      </c>
      <c r="BR33" s="67">
        <v>36720</v>
      </c>
      <c r="BS33" s="67">
        <v>-1290</v>
      </c>
      <c r="BT33" s="67">
        <v>-25196</v>
      </c>
      <c r="BU33" s="67">
        <v>14764</v>
      </c>
      <c r="BV33" s="67">
        <v>7452</v>
      </c>
      <c r="BW33" s="67">
        <v>4366</v>
      </c>
    </row>
    <row r="34" spans="2:75" x14ac:dyDescent="0.2">
      <c r="B34" s="63" t="s">
        <v>128</v>
      </c>
      <c r="C34" s="67">
        <v>-5864</v>
      </c>
      <c r="D34" s="67">
        <v>-5888</v>
      </c>
      <c r="E34" s="67">
        <v>0</v>
      </c>
      <c r="F34" s="67">
        <v>-1441</v>
      </c>
      <c r="G34" s="67">
        <v>-224</v>
      </c>
      <c r="H34" s="67">
        <v>1054</v>
      </c>
      <c r="I34" s="67">
        <v>0</v>
      </c>
      <c r="J34" s="67">
        <v>4055</v>
      </c>
      <c r="K34" s="67">
        <v>-204</v>
      </c>
      <c r="L34" s="67">
        <v>-33</v>
      </c>
      <c r="M34" s="67">
        <v>-3267</v>
      </c>
      <c r="N34" s="67">
        <v>2471</v>
      </c>
      <c r="O34" s="67">
        <v>0</v>
      </c>
      <c r="P34" s="67">
        <v>0</v>
      </c>
      <c r="Q34" s="67">
        <v>0</v>
      </c>
      <c r="R34" s="67">
        <v>-15596</v>
      </c>
      <c r="S34" s="67">
        <v>0</v>
      </c>
      <c r="T34" s="67">
        <v>0</v>
      </c>
      <c r="U34" s="67">
        <v>0</v>
      </c>
      <c r="V34" s="67">
        <v>1808</v>
      </c>
      <c r="W34" s="67">
        <v>0</v>
      </c>
      <c r="X34" s="67">
        <v>0</v>
      </c>
      <c r="Y34" s="67">
        <v>0</v>
      </c>
      <c r="Z34" s="67">
        <v>-2674</v>
      </c>
      <c r="AA34" s="67">
        <v>0</v>
      </c>
      <c r="AB34" s="67">
        <v>0</v>
      </c>
      <c r="AC34" s="67">
        <v>0</v>
      </c>
      <c r="AD34" s="67">
        <v>2461</v>
      </c>
      <c r="AE34" s="67">
        <v>0</v>
      </c>
      <c r="AF34" s="67">
        <v>0</v>
      </c>
      <c r="AG34" s="67">
        <v>0</v>
      </c>
      <c r="AH34" s="67">
        <v>-1744</v>
      </c>
      <c r="AI34" s="67">
        <v>0</v>
      </c>
      <c r="AJ34" s="67">
        <v>-2680</v>
      </c>
      <c r="AK34" s="67">
        <v>0</v>
      </c>
      <c r="AL34" s="67">
        <v>-1331</v>
      </c>
      <c r="AM34" s="67">
        <v>0</v>
      </c>
      <c r="AN34" s="67">
        <v>883</v>
      </c>
      <c r="AO34" s="67">
        <v>2595</v>
      </c>
      <c r="AP34" s="67">
        <v>0</v>
      </c>
      <c r="AQ34" s="67">
        <v>0</v>
      </c>
      <c r="AR34" s="67">
        <v>0</v>
      </c>
      <c r="AS34" s="67">
        <v>0</v>
      </c>
      <c r="AT34" s="67">
        <v>0</v>
      </c>
      <c r="AU34" s="67">
        <v>0</v>
      </c>
      <c r="AV34" s="67">
        <v>0</v>
      </c>
      <c r="AW34" s="67">
        <v>0</v>
      </c>
      <c r="AX34" s="67"/>
      <c r="AY34" s="67">
        <v>0</v>
      </c>
      <c r="AZ34" s="67">
        <v>0</v>
      </c>
      <c r="BA34" s="67">
        <v>0</v>
      </c>
      <c r="BB34" s="67">
        <v>0</v>
      </c>
      <c r="BC34" s="67">
        <v>0</v>
      </c>
      <c r="BD34" s="67">
        <v>0</v>
      </c>
      <c r="BE34" s="67">
        <v>0</v>
      </c>
      <c r="BF34" s="67">
        <v>0</v>
      </c>
      <c r="BG34" s="67"/>
      <c r="BH34" s="67"/>
      <c r="BI34" s="67">
        <v>-1441</v>
      </c>
      <c r="BJ34" s="67">
        <v>4055</v>
      </c>
      <c r="BK34" s="67">
        <v>2471</v>
      </c>
      <c r="BL34" s="67">
        <v>-15596</v>
      </c>
      <c r="BM34" s="67">
        <v>1808</v>
      </c>
      <c r="BN34" s="67">
        <v>-2674</v>
      </c>
      <c r="BO34" s="67">
        <v>2461</v>
      </c>
      <c r="BP34" s="67">
        <v>-1744</v>
      </c>
      <c r="BQ34" s="67">
        <v>-1331</v>
      </c>
      <c r="BR34" s="67">
        <v>0</v>
      </c>
      <c r="BS34" s="67">
        <v>0</v>
      </c>
      <c r="BT34" s="67">
        <v>0</v>
      </c>
      <c r="BU34" s="67">
        <v>0</v>
      </c>
      <c r="BV34" s="67">
        <v>0</v>
      </c>
      <c r="BW34" s="67">
        <v>0</v>
      </c>
    </row>
    <row r="35" spans="2:75" x14ac:dyDescent="0.2">
      <c r="B35" s="63" t="s">
        <v>127</v>
      </c>
      <c r="C35" s="67">
        <v>0</v>
      </c>
      <c r="D35" s="67">
        <v>0</v>
      </c>
      <c r="E35" s="67">
        <v>-2921</v>
      </c>
      <c r="F35" s="67">
        <v>0</v>
      </c>
      <c r="G35" s="67">
        <v>0</v>
      </c>
      <c r="H35" s="67">
        <v>0</v>
      </c>
      <c r="I35" s="67">
        <v>-1768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-2017</v>
      </c>
      <c r="P35" s="67">
        <v>-12833</v>
      </c>
      <c r="Q35" s="67">
        <v>-8105</v>
      </c>
      <c r="R35" s="67">
        <v>0</v>
      </c>
      <c r="S35" s="67">
        <v>3364</v>
      </c>
      <c r="T35" s="67">
        <v>2537</v>
      </c>
      <c r="U35" s="67">
        <v>-5830</v>
      </c>
      <c r="V35" s="67">
        <v>0</v>
      </c>
      <c r="W35" s="67">
        <v>-1240</v>
      </c>
      <c r="X35" s="67">
        <v>-1250</v>
      </c>
      <c r="Y35" s="67">
        <v>-862</v>
      </c>
      <c r="Z35" s="67">
        <v>0</v>
      </c>
      <c r="AA35" s="67">
        <v>4866</v>
      </c>
      <c r="AB35" s="67">
        <v>4241</v>
      </c>
      <c r="AC35" s="67">
        <v>2861</v>
      </c>
      <c r="AD35" s="67">
        <v>0</v>
      </c>
      <c r="AE35" s="67">
        <v>747</v>
      </c>
      <c r="AF35" s="67">
        <v>390</v>
      </c>
      <c r="AG35" s="67">
        <v>466</v>
      </c>
      <c r="AH35" s="67">
        <v>0</v>
      </c>
      <c r="AI35" s="67">
        <v>1021</v>
      </c>
      <c r="AJ35" s="67">
        <v>0</v>
      </c>
      <c r="AK35" s="67">
        <v>81</v>
      </c>
      <c r="AL35" s="67">
        <v>0</v>
      </c>
      <c r="AM35" s="67">
        <v>-126</v>
      </c>
      <c r="AN35" s="67">
        <v>0</v>
      </c>
      <c r="AO35" s="67">
        <v>0</v>
      </c>
      <c r="AP35" s="67">
        <v>1355</v>
      </c>
      <c r="AQ35" s="67">
        <v>-1030</v>
      </c>
      <c r="AR35" s="67">
        <v>1374</v>
      </c>
      <c r="AS35" s="67">
        <v>808</v>
      </c>
      <c r="AT35" s="67">
        <v>1</v>
      </c>
      <c r="AU35" s="67">
        <v>-6086</v>
      </c>
      <c r="AV35" s="67">
        <v>-2013</v>
      </c>
      <c r="AW35" s="67">
        <v>276</v>
      </c>
      <c r="AX35" s="67">
        <v>278</v>
      </c>
      <c r="AY35" s="67">
        <v>2984</v>
      </c>
      <c r="AZ35" s="67">
        <v>2293</v>
      </c>
      <c r="BA35" s="67">
        <v>1390</v>
      </c>
      <c r="BB35" s="67">
        <v>2216</v>
      </c>
      <c r="BC35" s="67">
        <v>-6035</v>
      </c>
      <c r="BD35" s="67">
        <v>22641</v>
      </c>
      <c r="BE35" s="67">
        <v>31442</v>
      </c>
      <c r="BF35" s="67">
        <v>37292</v>
      </c>
      <c r="BG35" s="67">
        <v>-2585</v>
      </c>
      <c r="BH35" s="67">
        <v>2804</v>
      </c>
      <c r="BI35" s="67">
        <v>0</v>
      </c>
      <c r="BJ35" s="67">
        <v>0</v>
      </c>
      <c r="BK35" s="67">
        <v>0</v>
      </c>
      <c r="BL35" s="67">
        <v>0</v>
      </c>
      <c r="BM35" s="67">
        <v>0</v>
      </c>
      <c r="BN35" s="67">
        <v>0</v>
      </c>
      <c r="BO35" s="67">
        <v>0</v>
      </c>
      <c r="BP35" s="67">
        <v>0</v>
      </c>
      <c r="BQ35" s="67">
        <v>0</v>
      </c>
      <c r="BR35" s="67">
        <v>1355</v>
      </c>
      <c r="BS35" s="67">
        <v>1</v>
      </c>
      <c r="BT35" s="67">
        <v>278</v>
      </c>
      <c r="BU35" s="67">
        <v>2216</v>
      </c>
      <c r="BV35" s="67">
        <v>37292</v>
      </c>
      <c r="BW35" s="67">
        <v>2804</v>
      </c>
    </row>
    <row r="36" spans="2:75" s="69" customFormat="1" x14ac:dyDescent="0.2">
      <c r="B36" s="71" t="s">
        <v>126</v>
      </c>
      <c r="C36" s="70">
        <v>-7109</v>
      </c>
      <c r="D36" s="70">
        <v>7608</v>
      </c>
      <c r="E36" s="70">
        <v>11955</v>
      </c>
      <c r="F36" s="70">
        <v>-17898</v>
      </c>
      <c r="G36" s="70">
        <v>-7168</v>
      </c>
      <c r="H36" s="70">
        <v>-14142</v>
      </c>
      <c r="I36" s="70">
        <v>11050</v>
      </c>
      <c r="J36" s="70">
        <v>9409</v>
      </c>
      <c r="K36" s="70">
        <v>-35098</v>
      </c>
      <c r="L36" s="70">
        <v>-36831</v>
      </c>
      <c r="M36" s="70">
        <v>-16058</v>
      </c>
      <c r="N36" s="70">
        <v>-11093</v>
      </c>
      <c r="O36" s="70">
        <v>-1678</v>
      </c>
      <c r="P36" s="70">
        <v>20290</v>
      </c>
      <c r="Q36" s="70">
        <v>53938</v>
      </c>
      <c r="R36" s="70">
        <v>30530</v>
      </c>
      <c r="S36" s="70">
        <v>36755</v>
      </c>
      <c r="T36" s="70">
        <v>9647</v>
      </c>
      <c r="U36" s="70">
        <v>72949</v>
      </c>
      <c r="V36" s="70">
        <v>10997</v>
      </c>
      <c r="W36" s="70">
        <v>12649</v>
      </c>
      <c r="X36" s="70">
        <v>882</v>
      </c>
      <c r="Y36" s="70">
        <v>2167</v>
      </c>
      <c r="Z36" s="70">
        <v>-31712</v>
      </c>
      <c r="AA36" s="70">
        <v>-41369</v>
      </c>
      <c r="AB36" s="70">
        <v>-53973</v>
      </c>
      <c r="AC36" s="70">
        <v>-26255</v>
      </c>
      <c r="AD36" s="70">
        <v>-37323</v>
      </c>
      <c r="AE36" s="70">
        <v>-20187</v>
      </c>
      <c r="AF36" s="70">
        <v>-9014</v>
      </c>
      <c r="AG36" s="70">
        <v>25548</v>
      </c>
      <c r="AH36" s="70">
        <v>12007</v>
      </c>
      <c r="AI36" s="70">
        <v>-30584</v>
      </c>
      <c r="AJ36" s="70">
        <v>-10664</v>
      </c>
      <c r="AK36" s="70">
        <v>-11282</v>
      </c>
      <c r="AL36" s="70">
        <v>-14790</v>
      </c>
      <c r="AM36" s="70">
        <v>-41716</v>
      </c>
      <c r="AN36" s="70">
        <v>-27257</v>
      </c>
      <c r="AO36" s="70">
        <v>-20280</v>
      </c>
      <c r="AP36" s="70">
        <v>-36437</v>
      </c>
      <c r="AQ36" s="70">
        <v>-38042</v>
      </c>
      <c r="AR36" s="70">
        <v>4747</v>
      </c>
      <c r="AS36" s="70">
        <v>97253</v>
      </c>
      <c r="AT36" s="70">
        <v>212945</v>
      </c>
      <c r="AU36" s="70">
        <v>-17602</v>
      </c>
      <c r="AV36" s="70">
        <v>47811</v>
      </c>
      <c r="AW36" s="70">
        <v>157008</v>
      </c>
      <c r="AX36" s="70">
        <v>22051</v>
      </c>
      <c r="AY36" s="70">
        <v>-98214</v>
      </c>
      <c r="AZ36" s="70">
        <v>-26</v>
      </c>
      <c r="BA36" s="70">
        <v>-29444</v>
      </c>
      <c r="BB36" s="70">
        <v>-175813</v>
      </c>
      <c r="BC36" s="70">
        <v>-98455</v>
      </c>
      <c r="BD36" s="70">
        <v>-119855</v>
      </c>
      <c r="BE36" s="70">
        <v>-45968</v>
      </c>
      <c r="BF36" s="70">
        <v>-48485</v>
      </c>
      <c r="BG36" s="70">
        <f>+SUM(BG37:BG48)</f>
        <v>-114482</v>
      </c>
      <c r="BH36" s="70">
        <v>-127405</v>
      </c>
      <c r="BI36" s="70">
        <v>-17898</v>
      </c>
      <c r="BJ36" s="70">
        <v>9409</v>
      </c>
      <c r="BK36" s="70">
        <v>-11093</v>
      </c>
      <c r="BL36" s="70">
        <v>30530</v>
      </c>
      <c r="BM36" s="70">
        <v>10997</v>
      </c>
      <c r="BN36" s="70">
        <v>-31712</v>
      </c>
      <c r="BO36" s="70">
        <v>-37323</v>
      </c>
      <c r="BP36" s="70">
        <v>12007</v>
      </c>
      <c r="BQ36" s="70">
        <v>-14790</v>
      </c>
      <c r="BR36" s="70">
        <v>-36437</v>
      </c>
      <c r="BS36" s="70">
        <v>212945</v>
      </c>
      <c r="BT36" s="70">
        <v>22051</v>
      </c>
      <c r="BU36" s="70">
        <v>-175813</v>
      </c>
      <c r="BV36" s="70">
        <v>-48485</v>
      </c>
      <c r="BW36" s="70">
        <v>-127405</v>
      </c>
    </row>
    <row r="37" spans="2:75" x14ac:dyDescent="0.2">
      <c r="B37" s="63" t="s">
        <v>125</v>
      </c>
      <c r="C37" s="62">
        <v>2446</v>
      </c>
      <c r="D37" s="62">
        <v>2927</v>
      </c>
      <c r="E37" s="62">
        <v>7876</v>
      </c>
      <c r="F37" s="62">
        <v>1991</v>
      </c>
      <c r="G37" s="62">
        <v>1398</v>
      </c>
      <c r="H37" s="62">
        <v>-1660</v>
      </c>
      <c r="I37" s="62">
        <v>12616</v>
      </c>
      <c r="J37" s="62">
        <v>10452</v>
      </c>
      <c r="K37" s="62">
        <v>-12420</v>
      </c>
      <c r="L37" s="62">
        <v>-12604</v>
      </c>
      <c r="M37" s="62">
        <v>464</v>
      </c>
      <c r="N37" s="62">
        <v>-2829</v>
      </c>
      <c r="O37" s="62">
        <v>1928</v>
      </c>
      <c r="P37" s="62">
        <v>423</v>
      </c>
      <c r="Q37" s="62">
        <v>10775</v>
      </c>
      <c r="R37" s="62">
        <v>15728</v>
      </c>
      <c r="S37" s="62">
        <v>2045</v>
      </c>
      <c r="T37" s="62">
        <v>-6364</v>
      </c>
      <c r="U37" s="62">
        <v>19776</v>
      </c>
      <c r="V37" s="62">
        <v>-13843</v>
      </c>
      <c r="W37" s="62">
        <v>621</v>
      </c>
      <c r="X37" s="62">
        <v>10924</v>
      </c>
      <c r="Y37" s="62">
        <v>28534</v>
      </c>
      <c r="Z37" s="62">
        <v>20476</v>
      </c>
      <c r="AA37" s="62">
        <v>-13694</v>
      </c>
      <c r="AB37" s="62">
        <v>-22127</v>
      </c>
      <c r="AC37" s="62">
        <v>-5197</v>
      </c>
      <c r="AD37" s="62">
        <v>-3903</v>
      </c>
      <c r="AE37" s="62">
        <v>8540</v>
      </c>
      <c r="AF37" s="62">
        <v>2190</v>
      </c>
      <c r="AG37" s="62">
        <v>18842</v>
      </c>
      <c r="AH37" s="62">
        <v>5812</v>
      </c>
      <c r="AI37" s="62">
        <v>-14416</v>
      </c>
      <c r="AJ37" s="62">
        <v>39</v>
      </c>
      <c r="AK37" s="62">
        <v>640</v>
      </c>
      <c r="AL37" s="62">
        <v>-6649</v>
      </c>
      <c r="AM37" s="62">
        <v>787</v>
      </c>
      <c r="AN37" s="62">
        <v>979</v>
      </c>
      <c r="AO37" s="62">
        <v>-3344</v>
      </c>
      <c r="AP37" s="62">
        <v>7916</v>
      </c>
      <c r="AQ37" s="62">
        <v>-22456</v>
      </c>
      <c r="AR37" s="62">
        <v>-18693</v>
      </c>
      <c r="AS37" s="62">
        <v>16262</v>
      </c>
      <c r="AT37" s="62">
        <v>21191</v>
      </c>
      <c r="AU37" s="62">
        <v>16909</v>
      </c>
      <c r="AV37" s="62">
        <v>20531</v>
      </c>
      <c r="AW37" s="62">
        <v>47628</v>
      </c>
      <c r="AX37" s="62">
        <v>-8207</v>
      </c>
      <c r="AY37" s="62">
        <v>47778</v>
      </c>
      <c r="AZ37" s="62">
        <v>36524</v>
      </c>
      <c r="BA37" s="62">
        <v>37345</v>
      </c>
      <c r="BB37" s="62">
        <v>3567</v>
      </c>
      <c r="BC37" s="62">
        <v>-4825</v>
      </c>
      <c r="BD37" s="62">
        <v>2482</v>
      </c>
      <c r="BE37" s="62">
        <v>64320</v>
      </c>
      <c r="BF37" s="62">
        <v>46817</v>
      </c>
      <c r="BG37" s="62">
        <v>-17797</v>
      </c>
      <c r="BH37" s="62">
        <v>-25695</v>
      </c>
      <c r="BI37" s="62">
        <v>1991</v>
      </c>
      <c r="BJ37" s="62">
        <v>10452</v>
      </c>
      <c r="BK37" s="62">
        <v>-2829</v>
      </c>
      <c r="BL37" s="62">
        <v>15728</v>
      </c>
      <c r="BM37" s="62">
        <v>-13843</v>
      </c>
      <c r="BN37" s="62">
        <v>20476</v>
      </c>
      <c r="BO37" s="62">
        <v>-3903</v>
      </c>
      <c r="BP37" s="62">
        <v>5812</v>
      </c>
      <c r="BQ37" s="62">
        <v>-6649</v>
      </c>
      <c r="BR37" s="62">
        <v>7916</v>
      </c>
      <c r="BS37" s="62">
        <v>21191</v>
      </c>
      <c r="BT37" s="62">
        <v>-8207</v>
      </c>
      <c r="BU37" s="62">
        <v>3567</v>
      </c>
      <c r="BV37" s="62">
        <v>46817</v>
      </c>
      <c r="BW37" s="62">
        <v>-25695</v>
      </c>
    </row>
    <row r="38" spans="2:75" x14ac:dyDescent="0.2">
      <c r="B38" s="63" t="s">
        <v>124</v>
      </c>
      <c r="C38" s="62">
        <v>-228</v>
      </c>
      <c r="D38" s="62">
        <v>2107</v>
      </c>
      <c r="E38" s="62">
        <v>3323</v>
      </c>
      <c r="F38" s="62">
        <v>5738</v>
      </c>
      <c r="G38" s="62">
        <v>-3761</v>
      </c>
      <c r="H38" s="62">
        <v>-2402</v>
      </c>
      <c r="I38" s="62">
        <v>123</v>
      </c>
      <c r="J38" s="62">
        <v>3514</v>
      </c>
      <c r="K38" s="62">
        <v>-2807</v>
      </c>
      <c r="L38" s="62">
        <v>-4072</v>
      </c>
      <c r="M38" s="62">
        <v>-3894</v>
      </c>
      <c r="N38" s="62">
        <v>-361</v>
      </c>
      <c r="O38" s="62">
        <v>-1581</v>
      </c>
      <c r="P38" s="62">
        <v>-1407</v>
      </c>
      <c r="Q38" s="62">
        <v>1160</v>
      </c>
      <c r="R38" s="62">
        <v>4690</v>
      </c>
      <c r="S38" s="62">
        <v>352</v>
      </c>
      <c r="T38" s="62">
        <v>-995</v>
      </c>
      <c r="U38" s="62">
        <v>1804</v>
      </c>
      <c r="V38" s="62">
        <v>5512</v>
      </c>
      <c r="W38" s="62">
        <v>-3351</v>
      </c>
      <c r="X38" s="62">
        <v>-5942</v>
      </c>
      <c r="Y38" s="62">
        <v>-5050</v>
      </c>
      <c r="Z38" s="62">
        <v>-11402</v>
      </c>
      <c r="AA38" s="62">
        <v>-3016</v>
      </c>
      <c r="AB38" s="62">
        <v>256</v>
      </c>
      <c r="AC38" s="62">
        <v>10</v>
      </c>
      <c r="AD38" s="62">
        <v>539</v>
      </c>
      <c r="AE38" s="62">
        <v>-511</v>
      </c>
      <c r="AF38" s="62">
        <v>2685</v>
      </c>
      <c r="AG38" s="62">
        <v>5672</v>
      </c>
      <c r="AH38" s="62">
        <v>-3434</v>
      </c>
      <c r="AI38" s="62">
        <v>-832</v>
      </c>
      <c r="AJ38" s="62">
        <v>687</v>
      </c>
      <c r="AK38" s="62">
        <v>2875</v>
      </c>
      <c r="AL38" s="62">
        <v>114</v>
      </c>
      <c r="AM38" s="62">
        <v>-1898</v>
      </c>
      <c r="AN38" s="62">
        <v>2002</v>
      </c>
      <c r="AO38" s="62">
        <v>7376</v>
      </c>
      <c r="AP38" s="62">
        <v>-924</v>
      </c>
      <c r="AQ38" s="62">
        <v>-4142</v>
      </c>
      <c r="AR38" s="62">
        <v>1670</v>
      </c>
      <c r="AS38" s="62">
        <v>6472</v>
      </c>
      <c r="AT38" s="62">
        <v>4748</v>
      </c>
      <c r="AU38" s="62">
        <v>-6039</v>
      </c>
      <c r="AV38" s="62">
        <v>-2845</v>
      </c>
      <c r="AW38" s="62">
        <v>4566</v>
      </c>
      <c r="AX38" s="62">
        <v>3360</v>
      </c>
      <c r="AY38" s="62">
        <v>-1042</v>
      </c>
      <c r="AZ38" s="62">
        <v>8346</v>
      </c>
      <c r="BA38" s="62">
        <v>20723</v>
      </c>
      <c r="BB38" s="62">
        <v>16521</v>
      </c>
      <c r="BC38" s="62">
        <v>-20177</v>
      </c>
      <c r="BD38" s="62">
        <v>-11965</v>
      </c>
      <c r="BE38" s="62">
        <v>-1699</v>
      </c>
      <c r="BF38" s="62">
        <v>-4697</v>
      </c>
      <c r="BG38" s="62">
        <v>-12813</v>
      </c>
      <c r="BH38" s="62">
        <v>-4263</v>
      </c>
      <c r="BI38" s="62">
        <v>5738</v>
      </c>
      <c r="BJ38" s="62">
        <v>3514</v>
      </c>
      <c r="BK38" s="62">
        <v>-361</v>
      </c>
      <c r="BL38" s="62">
        <v>4690</v>
      </c>
      <c r="BM38" s="62">
        <v>5512</v>
      </c>
      <c r="BN38" s="62">
        <v>-11402</v>
      </c>
      <c r="BO38" s="62">
        <v>539</v>
      </c>
      <c r="BP38" s="62">
        <v>-3434</v>
      </c>
      <c r="BQ38" s="62">
        <v>114</v>
      </c>
      <c r="BR38" s="62">
        <v>-924</v>
      </c>
      <c r="BS38" s="62">
        <v>4748</v>
      </c>
      <c r="BT38" s="62">
        <v>3360</v>
      </c>
      <c r="BU38" s="62">
        <v>16521</v>
      </c>
      <c r="BV38" s="62">
        <v>-4697</v>
      </c>
      <c r="BW38" s="62">
        <v>-4263</v>
      </c>
    </row>
    <row r="39" spans="2:75" x14ac:dyDescent="0.2">
      <c r="B39" s="63" t="s">
        <v>123</v>
      </c>
      <c r="C39" s="62">
        <v>-2966</v>
      </c>
      <c r="D39" s="62">
        <v>-3774</v>
      </c>
      <c r="E39" s="62">
        <v>-5069</v>
      </c>
      <c r="F39" s="62">
        <v>-1920</v>
      </c>
      <c r="G39" s="62">
        <v>-1461</v>
      </c>
      <c r="H39" s="62">
        <v>-1157</v>
      </c>
      <c r="I39" s="62">
        <v>-1316</v>
      </c>
      <c r="J39" s="62">
        <v>3791</v>
      </c>
      <c r="K39" s="62">
        <v>-1413</v>
      </c>
      <c r="L39" s="62">
        <v>-1524</v>
      </c>
      <c r="M39" s="62">
        <v>-1472</v>
      </c>
      <c r="N39" s="62">
        <v>1732</v>
      </c>
      <c r="O39" s="62">
        <v>-1444</v>
      </c>
      <c r="P39" s="62">
        <v>-1097</v>
      </c>
      <c r="Q39" s="62">
        <v>-4824</v>
      </c>
      <c r="R39" s="62">
        <v>-7609</v>
      </c>
      <c r="S39" s="62">
        <v>-1086</v>
      </c>
      <c r="T39" s="62">
        <v>-3317</v>
      </c>
      <c r="U39" s="62">
        <v>-5513</v>
      </c>
      <c r="V39" s="62">
        <v>-3424</v>
      </c>
      <c r="W39" s="62">
        <v>-1064</v>
      </c>
      <c r="X39" s="62">
        <v>-333</v>
      </c>
      <c r="Y39" s="62">
        <v>-901</v>
      </c>
      <c r="Z39" s="62">
        <v>63</v>
      </c>
      <c r="AA39" s="62">
        <v>-1573</v>
      </c>
      <c r="AB39" s="62">
        <v>-3364</v>
      </c>
      <c r="AC39" s="62">
        <v>-2742</v>
      </c>
      <c r="AD39" s="62">
        <v>-4108</v>
      </c>
      <c r="AE39" s="62">
        <v>-2797</v>
      </c>
      <c r="AF39" s="62">
        <v>-3273</v>
      </c>
      <c r="AG39" s="62">
        <v>-4052</v>
      </c>
      <c r="AH39" s="62">
        <v>-5426</v>
      </c>
      <c r="AI39" s="62">
        <v>-3496</v>
      </c>
      <c r="AJ39" s="62">
        <v>-4211</v>
      </c>
      <c r="AK39" s="62">
        <v>-4625</v>
      </c>
      <c r="AL39" s="62">
        <v>-3403</v>
      </c>
      <c r="AM39" s="62">
        <v>140</v>
      </c>
      <c r="AN39" s="62">
        <v>111</v>
      </c>
      <c r="AO39" s="62">
        <v>-500</v>
      </c>
      <c r="AP39" s="62">
        <v>-941</v>
      </c>
      <c r="AQ39" s="62">
        <v>455</v>
      </c>
      <c r="AR39" s="62">
        <v>-52</v>
      </c>
      <c r="AS39" s="62">
        <v>-1127</v>
      </c>
      <c r="AT39" s="62">
        <v>-1246</v>
      </c>
      <c r="AU39" s="62">
        <v>-437</v>
      </c>
      <c r="AV39" s="62">
        <v>-228</v>
      </c>
      <c r="AW39" s="62">
        <v>-206</v>
      </c>
      <c r="AX39" s="62">
        <v>3636</v>
      </c>
      <c r="AY39" s="62">
        <v>-2324</v>
      </c>
      <c r="AZ39" s="62">
        <v>-2269</v>
      </c>
      <c r="BA39" s="62">
        <v>4577</v>
      </c>
      <c r="BB39" s="62">
        <v>-1804</v>
      </c>
      <c r="BC39" s="62">
        <v>694</v>
      </c>
      <c r="BD39" s="62">
        <v>52</v>
      </c>
      <c r="BE39" s="62">
        <v>-860</v>
      </c>
      <c r="BF39" s="62">
        <v>3097</v>
      </c>
      <c r="BG39" s="62">
        <v>-2591</v>
      </c>
      <c r="BH39" s="62">
        <v>-2196</v>
      </c>
      <c r="BI39" s="62">
        <v>-1920</v>
      </c>
      <c r="BJ39" s="62">
        <v>3791</v>
      </c>
      <c r="BK39" s="62">
        <v>1732</v>
      </c>
      <c r="BL39" s="62">
        <v>-7609</v>
      </c>
      <c r="BM39" s="62">
        <v>-3424</v>
      </c>
      <c r="BN39" s="62">
        <v>63</v>
      </c>
      <c r="BO39" s="62">
        <v>-4108</v>
      </c>
      <c r="BP39" s="62">
        <v>-5426</v>
      </c>
      <c r="BQ39" s="62">
        <v>-3403</v>
      </c>
      <c r="BR39" s="62">
        <v>-941</v>
      </c>
      <c r="BS39" s="62">
        <v>-1246</v>
      </c>
      <c r="BT39" s="62">
        <v>3636</v>
      </c>
      <c r="BU39" s="62">
        <v>-1804</v>
      </c>
      <c r="BV39" s="62">
        <v>3097</v>
      </c>
      <c r="BW39" s="62">
        <v>-2196</v>
      </c>
    </row>
    <row r="40" spans="2:75" x14ac:dyDescent="0.2">
      <c r="B40" s="63" t="s">
        <v>122</v>
      </c>
      <c r="C40" s="62">
        <v>-2595</v>
      </c>
      <c r="D40" s="62">
        <v>15716</v>
      </c>
      <c r="E40" s="62">
        <v>18827</v>
      </c>
      <c r="F40" s="62"/>
      <c r="G40" s="62">
        <v>-385</v>
      </c>
      <c r="H40" s="62">
        <v>4599</v>
      </c>
      <c r="I40" s="62">
        <v>12379</v>
      </c>
      <c r="J40" s="62">
        <v>3266</v>
      </c>
      <c r="K40" s="62">
        <v>-9341</v>
      </c>
      <c r="L40" s="62">
        <v>-4387</v>
      </c>
      <c r="M40" s="62">
        <v>6077</v>
      </c>
      <c r="N40" s="62">
        <v>4466</v>
      </c>
      <c r="O40" s="62">
        <v>5631</v>
      </c>
      <c r="P40" s="62">
        <v>11412</v>
      </c>
      <c r="Q40" s="62">
        <v>38418</v>
      </c>
      <c r="R40" s="62">
        <v>31706</v>
      </c>
      <c r="S40" s="62">
        <v>38480</v>
      </c>
      <c r="T40" s="62">
        <v>27082</v>
      </c>
      <c r="U40" s="62">
        <v>74604</v>
      </c>
      <c r="V40" s="62">
        <v>46142</v>
      </c>
      <c r="W40" s="62">
        <v>20973</v>
      </c>
      <c r="X40" s="62">
        <v>2604</v>
      </c>
      <c r="Y40" s="62">
        <v>-16831</v>
      </c>
      <c r="Z40" s="62">
        <v>-31473</v>
      </c>
      <c r="AA40" s="62">
        <v>-18363</v>
      </c>
      <c r="AB40" s="62">
        <v>-23290</v>
      </c>
      <c r="AC40" s="62">
        <v>-12577</v>
      </c>
      <c r="AD40" s="62">
        <v>-21330</v>
      </c>
      <c r="AE40" s="62">
        <v>-19985</v>
      </c>
      <c r="AF40" s="62">
        <v>-4423</v>
      </c>
      <c r="AG40" s="62">
        <v>11886</v>
      </c>
      <c r="AH40" s="62">
        <v>19131</v>
      </c>
      <c r="AI40" s="62">
        <v>-7151</v>
      </c>
      <c r="AJ40" s="62">
        <v>-2156</v>
      </c>
      <c r="AK40" s="62">
        <v>-3265</v>
      </c>
      <c r="AL40" s="62">
        <v>4139</v>
      </c>
      <c r="AM40" s="62">
        <v>-32040</v>
      </c>
      <c r="AN40" s="62">
        <v>-16944</v>
      </c>
      <c r="AO40" s="62">
        <v>-9994</v>
      </c>
      <c r="AP40" s="62">
        <v>-33739</v>
      </c>
      <c r="AQ40" s="62">
        <v>-7908</v>
      </c>
      <c r="AR40" s="62">
        <v>24399</v>
      </c>
      <c r="AS40" s="62">
        <v>87830</v>
      </c>
      <c r="AT40" s="62">
        <v>204530</v>
      </c>
      <c r="AU40" s="62">
        <v>-22336</v>
      </c>
      <c r="AV40" s="62">
        <v>35022</v>
      </c>
      <c r="AW40" s="62">
        <v>113998</v>
      </c>
      <c r="AX40" s="62">
        <v>55986</v>
      </c>
      <c r="AY40" s="62">
        <v>-118399</v>
      </c>
      <c r="AZ40" s="62">
        <v>-507</v>
      </c>
      <c r="BA40" s="62">
        <v>-20304</v>
      </c>
      <c r="BB40" s="62">
        <v>-90294</v>
      </c>
      <c r="BC40" s="62">
        <v>-55175</v>
      </c>
      <c r="BD40" s="62">
        <v>-70336</v>
      </c>
      <c r="BE40" s="62">
        <v>-57874</v>
      </c>
      <c r="BF40" s="62">
        <v>-24790</v>
      </c>
      <c r="BG40" s="62">
        <v>-57749</v>
      </c>
      <c r="BH40" s="62">
        <v>-44236</v>
      </c>
      <c r="BI40" s="62">
        <v>0</v>
      </c>
      <c r="BJ40" s="62">
        <v>3266</v>
      </c>
      <c r="BK40" s="62">
        <v>4466</v>
      </c>
      <c r="BL40" s="62">
        <v>31706</v>
      </c>
      <c r="BM40" s="62">
        <v>46142</v>
      </c>
      <c r="BN40" s="62">
        <v>-31473</v>
      </c>
      <c r="BO40" s="62">
        <v>-21330</v>
      </c>
      <c r="BP40" s="62">
        <v>19131</v>
      </c>
      <c r="BQ40" s="62">
        <v>4139</v>
      </c>
      <c r="BR40" s="62">
        <v>-33739</v>
      </c>
      <c r="BS40" s="62">
        <v>204530</v>
      </c>
      <c r="BT40" s="62">
        <v>55986</v>
      </c>
      <c r="BU40" s="62">
        <v>-90294</v>
      </c>
      <c r="BV40" s="62">
        <v>-24790</v>
      </c>
      <c r="BW40" s="62">
        <v>-44236</v>
      </c>
    </row>
    <row r="41" spans="2:75" s="68" customFormat="1" x14ac:dyDescent="0.2">
      <c r="B41" s="63" t="s">
        <v>121</v>
      </c>
      <c r="C41" s="62">
        <v>696</v>
      </c>
      <c r="D41" s="62">
        <v>-1003</v>
      </c>
      <c r="E41" s="62">
        <v>-742</v>
      </c>
      <c r="F41" s="62">
        <v>-3223</v>
      </c>
      <c r="G41" s="62">
        <v>343</v>
      </c>
      <c r="H41" s="62">
        <v>-6339</v>
      </c>
      <c r="I41" s="62">
        <v>1050</v>
      </c>
      <c r="J41" s="62">
        <v>7544</v>
      </c>
      <c r="K41" s="62">
        <v>-2807</v>
      </c>
      <c r="L41" s="62">
        <v>-3115</v>
      </c>
      <c r="M41" s="62">
        <v>-1519</v>
      </c>
      <c r="N41" s="62">
        <v>4704</v>
      </c>
      <c r="O41" s="62">
        <v>-1148</v>
      </c>
      <c r="P41" s="62">
        <v>456</v>
      </c>
      <c r="Q41" s="62">
        <v>-917</v>
      </c>
      <c r="R41" s="62">
        <v>1934</v>
      </c>
      <c r="S41" s="62">
        <v>-1202</v>
      </c>
      <c r="T41" s="62">
        <v>1085</v>
      </c>
      <c r="U41" s="62">
        <v>-1177</v>
      </c>
      <c r="V41" s="62">
        <v>-823</v>
      </c>
      <c r="W41" s="62">
        <v>-2124</v>
      </c>
      <c r="X41" s="62">
        <v>-2071</v>
      </c>
      <c r="Y41" s="62">
        <v>2898</v>
      </c>
      <c r="Z41" s="62">
        <v>-251</v>
      </c>
      <c r="AA41" s="62">
        <v>-2774</v>
      </c>
      <c r="AB41" s="62">
        <v>-1455</v>
      </c>
      <c r="AC41" s="62">
        <v>-162</v>
      </c>
      <c r="AD41" s="62">
        <v>-538</v>
      </c>
      <c r="AE41" s="62">
        <v>-3062</v>
      </c>
      <c r="AF41" s="62">
        <v>-1858</v>
      </c>
      <c r="AG41" s="62">
        <v>-260</v>
      </c>
      <c r="AH41" s="62">
        <v>4016</v>
      </c>
      <c r="AI41" s="62">
        <v>-3171</v>
      </c>
      <c r="AJ41" s="62">
        <v>-2455</v>
      </c>
      <c r="AK41" s="62">
        <v>-2710</v>
      </c>
      <c r="AL41" s="62">
        <v>-3828</v>
      </c>
      <c r="AM41" s="62">
        <v>-1179</v>
      </c>
      <c r="AN41" s="62">
        <v>-5455</v>
      </c>
      <c r="AO41" s="62">
        <v>-1872</v>
      </c>
      <c r="AP41" s="62">
        <v>5308</v>
      </c>
      <c r="AQ41" s="62">
        <v>-1489</v>
      </c>
      <c r="AR41" s="62">
        <v>-327</v>
      </c>
      <c r="AS41" s="62">
        <v>-1252</v>
      </c>
      <c r="AT41" s="62">
        <v>3081</v>
      </c>
      <c r="AU41" s="62">
        <v>-2519</v>
      </c>
      <c r="AV41" s="62">
        <v>652</v>
      </c>
      <c r="AW41" s="62">
        <v>4858</v>
      </c>
      <c r="AX41" s="62">
        <v>8045</v>
      </c>
      <c r="AY41" s="62">
        <v>-1837</v>
      </c>
      <c r="AZ41" s="62">
        <v>1908</v>
      </c>
      <c r="BA41" s="62">
        <v>5098</v>
      </c>
      <c r="BB41" s="62">
        <v>18562</v>
      </c>
      <c r="BC41" s="62">
        <v>-5432</v>
      </c>
      <c r="BD41" s="62">
        <v>-5855</v>
      </c>
      <c r="BE41" s="62">
        <v>3580</v>
      </c>
      <c r="BF41" s="62">
        <v>10946</v>
      </c>
      <c r="BG41" s="62">
        <v>-2072</v>
      </c>
      <c r="BH41" s="62">
        <v>-7802</v>
      </c>
      <c r="BI41" s="62">
        <v>-3223</v>
      </c>
      <c r="BJ41" s="62">
        <v>7544</v>
      </c>
      <c r="BK41" s="62">
        <v>4704</v>
      </c>
      <c r="BL41" s="62">
        <v>1934</v>
      </c>
      <c r="BM41" s="62">
        <v>-823</v>
      </c>
      <c r="BN41" s="62">
        <v>-251</v>
      </c>
      <c r="BO41" s="62">
        <v>-538</v>
      </c>
      <c r="BP41" s="62">
        <v>4016</v>
      </c>
      <c r="BQ41" s="62">
        <v>-3828</v>
      </c>
      <c r="BR41" s="62">
        <v>5308</v>
      </c>
      <c r="BS41" s="62">
        <v>3081</v>
      </c>
      <c r="BT41" s="62">
        <v>8045</v>
      </c>
      <c r="BU41" s="62">
        <v>18562</v>
      </c>
      <c r="BV41" s="62">
        <v>10946</v>
      </c>
      <c r="BW41" s="62">
        <v>-7802</v>
      </c>
    </row>
    <row r="42" spans="2:75" x14ac:dyDescent="0.2">
      <c r="B42" s="63" t="s">
        <v>120</v>
      </c>
      <c r="C42" s="62">
        <v>-4022</v>
      </c>
      <c r="D42" s="62">
        <v>-7827</v>
      </c>
      <c r="E42" s="62">
        <v>-11473</v>
      </c>
      <c r="F42" s="62">
        <v>-17021</v>
      </c>
      <c r="G42" s="62">
        <v>-3737</v>
      </c>
      <c r="H42" s="62">
        <v>-7347</v>
      </c>
      <c r="I42" s="62">
        <v>-11550</v>
      </c>
      <c r="J42" s="62">
        <v>-15325</v>
      </c>
      <c r="K42" s="62">
        <v>-4069</v>
      </c>
      <c r="L42" s="62">
        <v>-8141</v>
      </c>
      <c r="M42" s="62">
        <v>-12315</v>
      </c>
      <c r="N42" s="62">
        <v>-10755</v>
      </c>
      <c r="O42" s="62">
        <v>-3772</v>
      </c>
      <c r="P42" s="62">
        <v>-3382</v>
      </c>
      <c r="Q42" s="62">
        <v>-4968</v>
      </c>
      <c r="R42" s="62">
        <v>-6329</v>
      </c>
      <c r="S42" s="62">
        <v>-1573</v>
      </c>
      <c r="T42" s="62">
        <v>-3992</v>
      </c>
      <c r="U42" s="62">
        <v>-5426</v>
      </c>
      <c r="V42" s="62">
        <v>-6841</v>
      </c>
      <c r="W42" s="62">
        <v>-1191</v>
      </c>
      <c r="X42" s="62">
        <v>-2558</v>
      </c>
      <c r="Y42" s="62">
        <v>-4680</v>
      </c>
      <c r="Z42" s="62">
        <v>-6227</v>
      </c>
      <c r="AA42" s="62">
        <v>-1914</v>
      </c>
      <c r="AB42" s="62">
        <v>-3958</v>
      </c>
      <c r="AC42" s="62">
        <v>-5552</v>
      </c>
      <c r="AD42" s="62">
        <v>-7948</v>
      </c>
      <c r="AE42" s="62">
        <v>-2372</v>
      </c>
      <c r="AF42" s="62">
        <v>-4335</v>
      </c>
      <c r="AG42" s="62">
        <v>-6540</v>
      </c>
      <c r="AH42" s="62">
        <v>-8092</v>
      </c>
      <c r="AI42" s="62">
        <v>-1231</v>
      </c>
      <c r="AJ42" s="62">
        <v>-2163</v>
      </c>
      <c r="AK42" s="62">
        <v>-3792</v>
      </c>
      <c r="AL42" s="62">
        <v>-4205</v>
      </c>
      <c r="AM42" s="62">
        <v>-1517</v>
      </c>
      <c r="AN42" s="62">
        <v>-1279</v>
      </c>
      <c r="AO42" s="62">
        <v>-5207</v>
      </c>
      <c r="AP42" s="62">
        <v>-4516</v>
      </c>
      <c r="AQ42" s="62">
        <v>-435</v>
      </c>
      <c r="AR42" s="62">
        <v>-671</v>
      </c>
      <c r="AS42" s="62">
        <v>-872</v>
      </c>
      <c r="AT42" s="62">
        <v>-2059</v>
      </c>
      <c r="AU42" s="62">
        <v>-51</v>
      </c>
      <c r="AV42" s="62">
        <v>-142</v>
      </c>
      <c r="AW42" s="62">
        <v>-269</v>
      </c>
      <c r="AX42" s="62">
        <v>-327</v>
      </c>
      <c r="AY42" s="62">
        <v>-44</v>
      </c>
      <c r="AZ42" s="62">
        <v>-64</v>
      </c>
      <c r="BA42" s="62">
        <v>-7492</v>
      </c>
      <c r="BB42" s="62">
        <v>-12140</v>
      </c>
      <c r="BC42" s="62">
        <v>-1712</v>
      </c>
      <c r="BD42" s="62">
        <v>-16144</v>
      </c>
      <c r="BE42" s="62">
        <v>-17948</v>
      </c>
      <c r="BF42" s="62">
        <v>-24717</v>
      </c>
      <c r="BG42" s="62">
        <v>-4321</v>
      </c>
      <c r="BH42" s="62">
        <v>-16929</v>
      </c>
      <c r="BI42" s="62">
        <v>-17021</v>
      </c>
      <c r="BJ42" s="62">
        <v>-15325</v>
      </c>
      <c r="BK42" s="62">
        <v>-10755</v>
      </c>
      <c r="BL42" s="62">
        <v>-6329</v>
      </c>
      <c r="BM42" s="62">
        <v>-6841</v>
      </c>
      <c r="BN42" s="62">
        <v>-6227</v>
      </c>
      <c r="BO42" s="62">
        <v>-7948</v>
      </c>
      <c r="BP42" s="62">
        <v>-8092</v>
      </c>
      <c r="BQ42" s="62">
        <v>-4205</v>
      </c>
      <c r="BR42" s="62">
        <v>-4516</v>
      </c>
      <c r="BS42" s="62">
        <v>-2059</v>
      </c>
      <c r="BT42" s="62">
        <v>-327</v>
      </c>
      <c r="BU42" s="62">
        <v>-12140</v>
      </c>
      <c r="BV42" s="62">
        <v>-24717</v>
      </c>
      <c r="BW42" s="62">
        <v>-16929</v>
      </c>
    </row>
    <row r="43" spans="2:75" x14ac:dyDescent="0.2">
      <c r="B43" s="63" t="s">
        <v>119</v>
      </c>
      <c r="C43" s="62">
        <v>73</v>
      </c>
      <c r="D43" s="62">
        <v>73</v>
      </c>
      <c r="E43" s="62">
        <v>115</v>
      </c>
      <c r="F43" s="62">
        <v>847</v>
      </c>
      <c r="G43" s="62">
        <v>535</v>
      </c>
      <c r="H43" s="62">
        <v>1059</v>
      </c>
      <c r="I43" s="62">
        <v>1493</v>
      </c>
      <c r="J43" s="62">
        <v>2543</v>
      </c>
      <c r="K43" s="62">
        <v>475</v>
      </c>
      <c r="L43" s="62">
        <v>475</v>
      </c>
      <c r="M43" s="62">
        <v>727</v>
      </c>
      <c r="N43" s="62">
        <v>727</v>
      </c>
      <c r="O43" s="62">
        <v>228</v>
      </c>
      <c r="P43" s="62">
        <v>381</v>
      </c>
      <c r="Q43" s="62">
        <v>1205</v>
      </c>
      <c r="R43" s="62">
        <v>1807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62">
        <v>0</v>
      </c>
      <c r="AE43" s="62">
        <v>0</v>
      </c>
      <c r="AF43" s="62">
        <v>0</v>
      </c>
      <c r="AG43" s="62">
        <v>0</v>
      </c>
      <c r="AH43" s="62">
        <v>0</v>
      </c>
      <c r="AI43" s="62">
        <v>0</v>
      </c>
      <c r="AJ43" s="62">
        <v>0</v>
      </c>
      <c r="AK43" s="62">
        <v>0</v>
      </c>
      <c r="AL43" s="62">
        <v>0</v>
      </c>
      <c r="AM43" s="62">
        <v>0</v>
      </c>
      <c r="AN43" s="62">
        <v>0</v>
      </c>
      <c r="AO43" s="62">
        <v>0</v>
      </c>
      <c r="AP43" s="62">
        <v>0</v>
      </c>
      <c r="AQ43" s="62">
        <v>0</v>
      </c>
      <c r="AR43" s="62">
        <v>0</v>
      </c>
      <c r="AS43" s="62">
        <v>0</v>
      </c>
      <c r="AT43" s="62">
        <v>0</v>
      </c>
      <c r="AU43" s="62">
        <v>0</v>
      </c>
      <c r="AV43" s="62">
        <v>0</v>
      </c>
      <c r="AW43" s="62">
        <v>0</v>
      </c>
      <c r="AX43" s="62"/>
      <c r="AY43" s="62">
        <v>0</v>
      </c>
      <c r="AZ43" s="62">
        <v>0</v>
      </c>
      <c r="BA43" s="62">
        <v>0</v>
      </c>
      <c r="BB43" s="62">
        <v>0</v>
      </c>
      <c r="BC43" s="62">
        <v>0</v>
      </c>
      <c r="BD43" s="62">
        <v>0</v>
      </c>
      <c r="BE43" s="62">
        <v>0</v>
      </c>
      <c r="BF43" s="62">
        <v>0</v>
      </c>
      <c r="BG43" s="62">
        <v>0</v>
      </c>
      <c r="BH43" s="62"/>
      <c r="BI43" s="62">
        <v>847</v>
      </c>
      <c r="BJ43" s="62">
        <v>2543</v>
      </c>
      <c r="BK43" s="62">
        <v>727</v>
      </c>
      <c r="BL43" s="62">
        <v>1807</v>
      </c>
      <c r="BM43" s="62">
        <v>0</v>
      </c>
      <c r="BN43" s="62">
        <v>0</v>
      </c>
      <c r="BO43" s="62">
        <v>0</v>
      </c>
      <c r="BP43" s="62">
        <v>0</v>
      </c>
      <c r="BQ43" s="62">
        <v>0</v>
      </c>
      <c r="BR43" s="62">
        <v>0</v>
      </c>
      <c r="BS43" s="62">
        <v>0</v>
      </c>
      <c r="BT43" s="62">
        <v>0</v>
      </c>
      <c r="BU43" s="62">
        <v>0</v>
      </c>
      <c r="BV43" s="62">
        <v>0</v>
      </c>
      <c r="BW43" s="62">
        <v>0</v>
      </c>
    </row>
    <row r="44" spans="2:75" x14ac:dyDescent="0.2">
      <c r="B44" s="63" t="s">
        <v>118</v>
      </c>
      <c r="C44" s="62">
        <v>-513</v>
      </c>
      <c r="D44" s="62">
        <v>-611</v>
      </c>
      <c r="E44" s="62">
        <v>-902</v>
      </c>
      <c r="F44" s="62">
        <v>-1099</v>
      </c>
      <c r="G44" s="62">
        <v>-100</v>
      </c>
      <c r="H44" s="62">
        <v>-316</v>
      </c>
      <c r="I44" s="62">
        <v>-1610</v>
      </c>
      <c r="J44" s="62">
        <v>-2208</v>
      </c>
      <c r="K44" s="62">
        <v>-670</v>
      </c>
      <c r="L44" s="62">
        <v>-1764</v>
      </c>
      <c r="M44" s="62">
        <v>-2111</v>
      </c>
      <c r="N44" s="62">
        <v>-2411</v>
      </c>
      <c r="O44" s="62">
        <v>-4</v>
      </c>
      <c r="P44" s="62">
        <v>-249</v>
      </c>
      <c r="Q44" s="62">
        <v>-659</v>
      </c>
      <c r="R44" s="62">
        <v>-659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/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/>
      <c r="BI44" s="62">
        <v>-1099</v>
      </c>
      <c r="BJ44" s="62">
        <v>-2208</v>
      </c>
      <c r="BK44" s="62">
        <v>-2411</v>
      </c>
      <c r="BL44" s="62">
        <v>-659</v>
      </c>
      <c r="BM44" s="62">
        <v>0</v>
      </c>
      <c r="BN44" s="62">
        <v>0</v>
      </c>
      <c r="BO44" s="62">
        <v>0</v>
      </c>
      <c r="BP44" s="62">
        <v>0</v>
      </c>
      <c r="BQ44" s="62">
        <v>0</v>
      </c>
      <c r="BR44" s="62">
        <v>0</v>
      </c>
      <c r="BS44" s="62">
        <v>0</v>
      </c>
      <c r="BT44" s="62">
        <v>0</v>
      </c>
      <c r="BU44" s="62">
        <v>0</v>
      </c>
      <c r="BV44" s="62">
        <v>0</v>
      </c>
      <c r="BW44" s="62">
        <v>0</v>
      </c>
    </row>
    <row r="45" spans="2:75" x14ac:dyDescent="0.2">
      <c r="B45" s="63" t="s">
        <v>117</v>
      </c>
      <c r="C45" s="62">
        <v>0</v>
      </c>
      <c r="D45" s="62">
        <v>0</v>
      </c>
      <c r="E45" s="62">
        <v>0</v>
      </c>
      <c r="F45" s="62">
        <v>-4854</v>
      </c>
      <c r="G45" s="62">
        <v>0</v>
      </c>
      <c r="H45" s="62">
        <v>-579</v>
      </c>
      <c r="I45" s="62">
        <v>-2135</v>
      </c>
      <c r="J45" s="62">
        <v>-4168</v>
      </c>
      <c r="K45" s="62">
        <v>-2046</v>
      </c>
      <c r="L45" s="62">
        <v>-1699</v>
      </c>
      <c r="M45" s="62">
        <v>-2015</v>
      </c>
      <c r="N45" s="62">
        <v>-6366</v>
      </c>
      <c r="O45" s="62">
        <v>-1516</v>
      </c>
      <c r="P45" s="62">
        <v>-2252</v>
      </c>
      <c r="Q45" s="62">
        <v>-2252</v>
      </c>
      <c r="R45" s="62">
        <v>-10738</v>
      </c>
      <c r="S45" s="62">
        <v>-261</v>
      </c>
      <c r="T45" s="62">
        <v>-3852</v>
      </c>
      <c r="U45" s="62">
        <v>-11119</v>
      </c>
      <c r="V45" s="62">
        <v>-15726</v>
      </c>
      <c r="W45" s="62">
        <v>-1215</v>
      </c>
      <c r="X45" s="62">
        <v>-1742</v>
      </c>
      <c r="Y45" s="62">
        <v>-1803</v>
      </c>
      <c r="Z45" s="62">
        <v>-2898</v>
      </c>
      <c r="AA45" s="62">
        <v>-35</v>
      </c>
      <c r="AB45" s="62">
        <v>-35</v>
      </c>
      <c r="AC45" s="62">
        <v>-35</v>
      </c>
      <c r="AD45" s="62">
        <v>-35</v>
      </c>
      <c r="AE45" s="62">
        <v>0</v>
      </c>
      <c r="AF45" s="62">
        <v>0</v>
      </c>
      <c r="AG45" s="62">
        <v>0</v>
      </c>
      <c r="AH45" s="62">
        <v>0</v>
      </c>
      <c r="AI45" s="62">
        <v>-287</v>
      </c>
      <c r="AJ45" s="62">
        <v>-405</v>
      </c>
      <c r="AK45" s="62">
        <v>-405</v>
      </c>
      <c r="AL45" s="62">
        <v>-958</v>
      </c>
      <c r="AM45" s="62">
        <v>-6009</v>
      </c>
      <c r="AN45" s="62">
        <v>-6671</v>
      </c>
      <c r="AO45" s="62">
        <v>-6739</v>
      </c>
      <c r="AP45" s="62">
        <v>-9541</v>
      </c>
      <c r="AQ45" s="62">
        <v>-2067</v>
      </c>
      <c r="AR45" s="62">
        <v>-1579</v>
      </c>
      <c r="AS45" s="62">
        <v>-10060</v>
      </c>
      <c r="AT45" s="62">
        <v>-17300</v>
      </c>
      <c r="AU45" s="62">
        <v>-3129</v>
      </c>
      <c r="AV45" s="62">
        <v>-5179</v>
      </c>
      <c r="AW45" s="62">
        <v>-13567</v>
      </c>
      <c r="AX45" s="62">
        <v>-40442</v>
      </c>
      <c r="AY45" s="62">
        <v>-22346</v>
      </c>
      <c r="AZ45" s="62">
        <v>-43964</v>
      </c>
      <c r="BA45" s="62">
        <v>-69391</v>
      </c>
      <c r="BB45" s="62">
        <v>-110225</v>
      </c>
      <c r="BC45" s="62">
        <v>-11828</v>
      </c>
      <c r="BD45" s="62">
        <v>-18089</v>
      </c>
      <c r="BE45" s="62">
        <v>-35487</v>
      </c>
      <c r="BF45" s="62">
        <v>-55141</v>
      </c>
      <c r="BG45" s="62">
        <v>-17139</v>
      </c>
      <c r="BH45" s="62">
        <v>-26284</v>
      </c>
      <c r="BI45" s="62">
        <v>-4854</v>
      </c>
      <c r="BJ45" s="62">
        <v>-4168</v>
      </c>
      <c r="BK45" s="62">
        <v>-6366</v>
      </c>
      <c r="BL45" s="62">
        <v>-10738</v>
      </c>
      <c r="BM45" s="62">
        <v>-15726</v>
      </c>
      <c r="BN45" s="62">
        <v>-2898</v>
      </c>
      <c r="BO45" s="62">
        <v>-35</v>
      </c>
      <c r="BP45" s="62">
        <v>0</v>
      </c>
      <c r="BQ45" s="62">
        <v>-958</v>
      </c>
      <c r="BR45" s="62">
        <v>-9541</v>
      </c>
      <c r="BS45" s="62">
        <v>-17300</v>
      </c>
      <c r="BT45" s="62">
        <v>-40442</v>
      </c>
      <c r="BU45" s="62">
        <v>-110225</v>
      </c>
      <c r="BV45" s="62">
        <v>-55141</v>
      </c>
      <c r="BW45" s="62">
        <v>-26284</v>
      </c>
    </row>
    <row r="46" spans="2:75" x14ac:dyDescent="0.2">
      <c r="B46" s="63" t="s">
        <v>74</v>
      </c>
      <c r="C46" s="62">
        <v>0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5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62">
        <v>0</v>
      </c>
      <c r="AL46" s="62">
        <v>0</v>
      </c>
      <c r="AM46" s="62">
        <v>0</v>
      </c>
      <c r="AN46" s="62">
        <v>0</v>
      </c>
      <c r="AO46" s="62">
        <v>0</v>
      </c>
      <c r="AP46" s="62">
        <v>0</v>
      </c>
      <c r="AQ46" s="62">
        <v>0</v>
      </c>
      <c r="AR46" s="62">
        <v>0</v>
      </c>
      <c r="AS46" s="62">
        <v>0</v>
      </c>
      <c r="AT46" s="62">
        <v>0</v>
      </c>
      <c r="AU46" s="62">
        <v>0</v>
      </c>
      <c r="AV46" s="62">
        <v>0</v>
      </c>
      <c r="AW46" s="62">
        <v>0</v>
      </c>
      <c r="AX46" s="62"/>
      <c r="AY46" s="62">
        <v>0</v>
      </c>
      <c r="AZ46" s="62">
        <v>0</v>
      </c>
      <c r="BA46" s="62">
        <v>0</v>
      </c>
      <c r="BB46" s="62">
        <v>0</v>
      </c>
      <c r="BC46" s="62">
        <v>0</v>
      </c>
      <c r="BD46" s="62">
        <v>0</v>
      </c>
      <c r="BE46" s="62">
        <v>0</v>
      </c>
      <c r="BF46" s="62">
        <v>0</v>
      </c>
      <c r="BG46" s="62"/>
      <c r="BH46" s="62"/>
      <c r="BI46" s="62">
        <v>0</v>
      </c>
      <c r="BJ46" s="62">
        <v>0</v>
      </c>
      <c r="BK46" s="62">
        <v>0</v>
      </c>
      <c r="BL46" s="62">
        <v>0</v>
      </c>
      <c r="BM46" s="62">
        <v>0</v>
      </c>
      <c r="BN46" s="62">
        <v>0</v>
      </c>
      <c r="BO46" s="62">
        <v>0</v>
      </c>
      <c r="BP46" s="62">
        <v>0</v>
      </c>
      <c r="BQ46" s="62">
        <v>0</v>
      </c>
      <c r="BR46" s="62">
        <v>0</v>
      </c>
      <c r="BS46" s="62">
        <v>0</v>
      </c>
      <c r="BT46" s="62">
        <v>0</v>
      </c>
      <c r="BU46" s="62">
        <v>0</v>
      </c>
      <c r="BV46" s="62">
        <v>0</v>
      </c>
      <c r="BW46" s="62">
        <v>0</v>
      </c>
    </row>
    <row r="47" spans="2:75" x14ac:dyDescent="0.2">
      <c r="B47" s="63" t="s">
        <v>116</v>
      </c>
      <c r="C47" s="62">
        <v>0</v>
      </c>
      <c r="D47" s="62">
        <v>0</v>
      </c>
      <c r="E47" s="62">
        <v>0</v>
      </c>
      <c r="F47" s="62">
        <v>1643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  <c r="AC47" s="62">
        <v>0</v>
      </c>
      <c r="AD47" s="62">
        <v>0</v>
      </c>
      <c r="AE47" s="62">
        <v>0</v>
      </c>
      <c r="AF47" s="62">
        <v>0</v>
      </c>
      <c r="AG47" s="62">
        <v>0</v>
      </c>
      <c r="AH47" s="62">
        <v>0</v>
      </c>
      <c r="AI47" s="62">
        <v>0</v>
      </c>
      <c r="AJ47" s="62">
        <v>0</v>
      </c>
      <c r="AK47" s="62">
        <v>0</v>
      </c>
      <c r="AL47" s="62">
        <v>0</v>
      </c>
      <c r="AM47" s="62">
        <v>0</v>
      </c>
      <c r="AN47" s="62">
        <v>0</v>
      </c>
      <c r="AO47" s="62">
        <v>0</v>
      </c>
      <c r="AP47" s="62">
        <v>0</v>
      </c>
      <c r="AQ47" s="62">
        <v>0</v>
      </c>
      <c r="AR47" s="62"/>
      <c r="AS47" s="62"/>
      <c r="AT47" s="62"/>
      <c r="AU47" s="62"/>
      <c r="AV47" s="62"/>
      <c r="AW47" s="62"/>
      <c r="AX47" s="62"/>
      <c r="AY47" s="62">
        <v>0</v>
      </c>
      <c r="AZ47" s="62">
        <v>0</v>
      </c>
      <c r="BA47" s="62">
        <v>0</v>
      </c>
      <c r="BB47" s="62">
        <v>0</v>
      </c>
      <c r="BC47" s="62">
        <v>0</v>
      </c>
      <c r="BD47" s="62">
        <v>0</v>
      </c>
      <c r="BE47" s="62">
        <v>0</v>
      </c>
      <c r="BF47" s="62">
        <v>0</v>
      </c>
      <c r="BG47" s="62"/>
      <c r="BH47" s="62"/>
      <c r="BI47" s="62">
        <v>1643</v>
      </c>
      <c r="BJ47" s="62">
        <v>0</v>
      </c>
      <c r="BK47" s="62">
        <v>0</v>
      </c>
      <c r="BL47" s="62"/>
      <c r="BM47" s="62"/>
      <c r="BN47" s="62"/>
      <c r="BO47" s="62"/>
      <c r="BP47" s="62"/>
      <c r="BQ47" s="62"/>
      <c r="BR47" s="62"/>
      <c r="BS47" s="62"/>
      <c r="BT47" s="62">
        <v>0</v>
      </c>
      <c r="BU47" s="62">
        <v>0</v>
      </c>
      <c r="BV47" s="62">
        <v>0</v>
      </c>
      <c r="BW47" s="62">
        <v>0</v>
      </c>
    </row>
    <row r="48" spans="2:75" x14ac:dyDescent="0.2">
      <c r="B48" s="63" t="s">
        <v>115</v>
      </c>
      <c r="C48" s="62">
        <v>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16000</v>
      </c>
      <c r="Q48" s="62">
        <v>16000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/>
      <c r="AW48" s="62"/>
      <c r="AX48" s="62"/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/>
      <c r="BH48" s="62"/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  <c r="BR48" s="62">
        <v>0</v>
      </c>
      <c r="BS48" s="62">
        <v>0</v>
      </c>
      <c r="BT48" s="62">
        <v>0</v>
      </c>
      <c r="BU48" s="62">
        <v>0</v>
      </c>
      <c r="BV48" s="62">
        <v>0</v>
      </c>
      <c r="BW48" s="62">
        <v>0</v>
      </c>
    </row>
    <row r="49" spans="2:75" x14ac:dyDescent="0.2">
      <c r="B49" s="37" t="s">
        <v>114</v>
      </c>
      <c r="C49" s="36">
        <v>-2882</v>
      </c>
      <c r="D49" s="36">
        <v>5805</v>
      </c>
      <c r="E49" s="36">
        <v>29500</v>
      </c>
      <c r="F49" s="36">
        <v>53094</v>
      </c>
      <c r="G49" s="36">
        <v>1415</v>
      </c>
      <c r="H49" s="36">
        <v>5283</v>
      </c>
      <c r="I49" s="36">
        <v>21843</v>
      </c>
      <c r="J49" s="36">
        <v>39095</v>
      </c>
      <c r="K49" s="36">
        <v>-9187</v>
      </c>
      <c r="L49" s="36">
        <v>-11627</v>
      </c>
      <c r="M49" s="36">
        <v>24659</v>
      </c>
      <c r="N49" s="36">
        <v>60208</v>
      </c>
      <c r="O49" s="36">
        <v>6004</v>
      </c>
      <c r="P49" s="36">
        <v>29060</v>
      </c>
      <c r="Q49" s="36">
        <v>95367</v>
      </c>
      <c r="R49" s="36">
        <v>66306</v>
      </c>
      <c r="S49" s="36">
        <v>32658</v>
      </c>
      <c r="T49" s="36">
        <v>55549</v>
      </c>
      <c r="U49" s="36">
        <v>118355</v>
      </c>
      <c r="V49" s="36">
        <v>96436</v>
      </c>
      <c r="W49" s="36">
        <v>-24946</v>
      </c>
      <c r="X49" s="36">
        <v>-35046</v>
      </c>
      <c r="Y49" s="36">
        <v>1242</v>
      </c>
      <c r="Z49" s="36">
        <v>7405</v>
      </c>
      <c r="AA49" s="36">
        <v>2839</v>
      </c>
      <c r="AB49" s="36">
        <v>14612</v>
      </c>
      <c r="AC49" s="36">
        <v>65991</v>
      </c>
      <c r="AD49" s="36">
        <v>53122</v>
      </c>
      <c r="AE49" s="36">
        <v>-26849</v>
      </c>
      <c r="AF49" s="36">
        <v>-55570</v>
      </c>
      <c r="AG49" s="36">
        <v>-29323</v>
      </c>
      <c r="AH49" s="36">
        <v>-18610</v>
      </c>
      <c r="AI49" s="36">
        <v>-7697</v>
      </c>
      <c r="AJ49" s="36">
        <v>-5497</v>
      </c>
      <c r="AK49" s="36">
        <v>-26174</v>
      </c>
      <c r="AL49" s="36">
        <v>-20484</v>
      </c>
      <c r="AM49" s="36">
        <v>-12492</v>
      </c>
      <c r="AN49" s="36">
        <v>-184</v>
      </c>
      <c r="AO49" s="36">
        <v>25005</v>
      </c>
      <c r="AP49" s="36">
        <v>61497</v>
      </c>
      <c r="AQ49" s="36">
        <v>-12902</v>
      </c>
      <c r="AR49" s="36">
        <v>54366</v>
      </c>
      <c r="AS49" s="36">
        <v>144915</v>
      </c>
      <c r="AT49" s="36">
        <v>253962</v>
      </c>
      <c r="AU49" s="36">
        <v>-21478</v>
      </c>
      <c r="AV49" s="36">
        <v>19621</v>
      </c>
      <c r="AW49" s="36">
        <v>44147</v>
      </c>
      <c r="AX49" s="36">
        <v>42036</v>
      </c>
      <c r="AY49" s="36">
        <v>42850.097999999998</v>
      </c>
      <c r="AZ49" s="36">
        <v>138693</v>
      </c>
      <c r="BA49" s="36">
        <v>229462</v>
      </c>
      <c r="BB49" s="36">
        <v>348152</v>
      </c>
      <c r="BC49" s="36">
        <v>33982</v>
      </c>
      <c r="BD49" s="36">
        <v>115662</v>
      </c>
      <c r="BE49" s="36">
        <v>192991</v>
      </c>
      <c r="BF49" s="36">
        <v>282029</v>
      </c>
      <c r="BG49" s="36">
        <f>+BG9+BG10+BG30+BG36</f>
        <v>20377</v>
      </c>
      <c r="BH49" s="36">
        <v>157395</v>
      </c>
      <c r="BI49" s="36">
        <v>53094</v>
      </c>
      <c r="BJ49" s="36">
        <v>39095</v>
      </c>
      <c r="BK49" s="36">
        <v>60208</v>
      </c>
      <c r="BL49" s="36">
        <v>66306</v>
      </c>
      <c r="BM49" s="36">
        <v>96436</v>
      </c>
      <c r="BN49" s="36">
        <v>7405</v>
      </c>
      <c r="BO49" s="36">
        <v>53122</v>
      </c>
      <c r="BP49" s="36">
        <v>-18610</v>
      </c>
      <c r="BQ49" s="36">
        <v>-20484</v>
      </c>
      <c r="BR49" s="36">
        <v>61497</v>
      </c>
      <c r="BS49" s="36">
        <v>253962</v>
      </c>
      <c r="BT49" s="36">
        <v>42036</v>
      </c>
      <c r="BU49" s="36">
        <v>348152</v>
      </c>
      <c r="BV49" s="36">
        <v>282029</v>
      </c>
      <c r="BW49" s="36">
        <v>157395</v>
      </c>
    </row>
    <row r="50" spans="2:75" x14ac:dyDescent="0.2">
      <c r="B50" s="63" t="s">
        <v>113</v>
      </c>
      <c r="C50" s="67">
        <v>-3657</v>
      </c>
      <c r="D50" s="67">
        <v>-6614</v>
      </c>
      <c r="E50" s="67">
        <v>-10280</v>
      </c>
      <c r="F50" s="67">
        <v>-14816</v>
      </c>
      <c r="G50" s="67">
        <v>-2945</v>
      </c>
      <c r="H50" s="67">
        <v>-8504</v>
      </c>
      <c r="I50" s="67">
        <v>-13370</v>
      </c>
      <c r="J50" s="67">
        <v>-21532</v>
      </c>
      <c r="K50" s="67">
        <v>-2325</v>
      </c>
      <c r="L50" s="67">
        <v>-6893</v>
      </c>
      <c r="M50" s="67">
        <v>-18979</v>
      </c>
      <c r="N50" s="67">
        <v>-26940</v>
      </c>
      <c r="O50" s="67">
        <v>-4950</v>
      </c>
      <c r="P50" s="67">
        <v>-11724</v>
      </c>
      <c r="Q50" s="67">
        <v>-20385</v>
      </c>
      <c r="R50" s="67">
        <v>-28064</v>
      </c>
      <c r="S50" s="67">
        <v>-17006</v>
      </c>
      <c r="T50" s="67">
        <v>-27683</v>
      </c>
      <c r="U50" s="67">
        <v>-37724</v>
      </c>
      <c r="V50" s="67">
        <v>-64703</v>
      </c>
      <c r="W50" s="67">
        <v>-9045</v>
      </c>
      <c r="X50" s="67">
        <v>-16625</v>
      </c>
      <c r="Y50" s="67">
        <v>-36326</v>
      </c>
      <c r="Z50" s="67">
        <v>-47310</v>
      </c>
      <c r="AA50" s="67">
        <v>-5424</v>
      </c>
      <c r="AB50" s="67">
        <v>-7938</v>
      </c>
      <c r="AC50" s="67">
        <v>-10443</v>
      </c>
      <c r="AD50" s="67">
        <v>-13128</v>
      </c>
      <c r="AE50" s="67">
        <v>-4144</v>
      </c>
      <c r="AF50" s="67">
        <v>-9535</v>
      </c>
      <c r="AG50" s="67">
        <v>-14994</v>
      </c>
      <c r="AH50" s="67">
        <v>-17991</v>
      </c>
      <c r="AI50" s="67">
        <v>-3657</v>
      </c>
      <c r="AJ50" s="67">
        <v>-6875</v>
      </c>
      <c r="AK50" s="67">
        <v>-9277</v>
      </c>
      <c r="AL50" s="67">
        <v>-11004</v>
      </c>
      <c r="AM50" s="67">
        <v>-4101</v>
      </c>
      <c r="AN50" s="67">
        <v>-5561</v>
      </c>
      <c r="AO50" s="67">
        <v>-8213</v>
      </c>
      <c r="AP50" s="67">
        <v>-13199</v>
      </c>
      <c r="AQ50" s="67">
        <v>-1940</v>
      </c>
      <c r="AR50" s="67">
        <v>-3912</v>
      </c>
      <c r="AS50" s="67">
        <v>-6897</v>
      </c>
      <c r="AT50" s="67">
        <v>-11850</v>
      </c>
      <c r="AU50" s="67">
        <v>-12028</v>
      </c>
      <c r="AV50" s="67">
        <v>-18631</v>
      </c>
      <c r="AW50" s="67">
        <v>-25687</v>
      </c>
      <c r="AX50" s="67">
        <v>-39922</v>
      </c>
      <c r="AY50" s="67">
        <v>-7473.7969999999996</v>
      </c>
      <c r="AZ50" s="67">
        <v>-19146</v>
      </c>
      <c r="BA50" s="67">
        <v>-31110</v>
      </c>
      <c r="BB50" s="67">
        <v>-55967</v>
      </c>
      <c r="BC50" s="67">
        <v>-9454</v>
      </c>
      <c r="BD50" s="67">
        <v>-36291</v>
      </c>
      <c r="BE50" s="67">
        <v>-53621</v>
      </c>
      <c r="BF50" s="67">
        <v>-75366</v>
      </c>
      <c r="BG50" s="67">
        <v>-7173</v>
      </c>
      <c r="BH50" s="67">
        <v>-15557</v>
      </c>
      <c r="BI50" s="67">
        <v>-14816</v>
      </c>
      <c r="BJ50" s="67">
        <v>-21532</v>
      </c>
      <c r="BK50" s="67">
        <v>-26940</v>
      </c>
      <c r="BL50" s="67">
        <v>-28064</v>
      </c>
      <c r="BM50" s="67">
        <v>-64703</v>
      </c>
      <c r="BN50" s="67">
        <v>-47310</v>
      </c>
      <c r="BO50" s="67">
        <v>-13128</v>
      </c>
      <c r="BP50" s="67">
        <v>-17991</v>
      </c>
      <c r="BQ50" s="67">
        <v>-11004</v>
      </c>
      <c r="BR50" s="67">
        <v>-13199</v>
      </c>
      <c r="BS50" s="67">
        <v>-11850</v>
      </c>
      <c r="BT50" s="67">
        <v>-39922</v>
      </c>
      <c r="BU50" s="67">
        <v>-55967</v>
      </c>
      <c r="BV50" s="67">
        <v>-75366</v>
      </c>
      <c r="BW50" s="67">
        <v>-15557</v>
      </c>
    </row>
    <row r="51" spans="2:75" ht="12.75" customHeight="1" x14ac:dyDescent="0.2">
      <c r="B51" s="63" t="s">
        <v>112</v>
      </c>
      <c r="C51" s="66">
        <v>0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v>0</v>
      </c>
      <c r="P51" s="66">
        <v>0</v>
      </c>
      <c r="Q51" s="66">
        <v>0</v>
      </c>
      <c r="R51" s="66">
        <v>0</v>
      </c>
      <c r="S51" s="66">
        <v>0</v>
      </c>
      <c r="T51" s="66">
        <v>0</v>
      </c>
      <c r="U51" s="66">
        <v>0</v>
      </c>
      <c r="V51" s="66">
        <v>0</v>
      </c>
      <c r="W51" s="66">
        <v>0</v>
      </c>
      <c r="X51" s="66">
        <v>0</v>
      </c>
      <c r="Y51" s="66">
        <v>0</v>
      </c>
      <c r="Z51" s="66">
        <v>0</v>
      </c>
      <c r="AA51" s="66">
        <v>0</v>
      </c>
      <c r="AB51" s="66">
        <v>0</v>
      </c>
      <c r="AC51" s="66">
        <v>0</v>
      </c>
      <c r="AD51" s="66">
        <v>0</v>
      </c>
      <c r="AE51" s="66">
        <v>0</v>
      </c>
      <c r="AF51" s="66">
        <v>0</v>
      </c>
      <c r="AG51" s="66">
        <v>0</v>
      </c>
      <c r="AH51" s="66">
        <v>0</v>
      </c>
      <c r="AI51" s="66">
        <v>0</v>
      </c>
      <c r="AJ51" s="66">
        <v>0</v>
      </c>
      <c r="AK51" s="66">
        <v>0</v>
      </c>
      <c r="AL51" s="66">
        <v>0</v>
      </c>
      <c r="AM51" s="66">
        <v>0</v>
      </c>
      <c r="AN51" s="66">
        <v>0</v>
      </c>
      <c r="AO51" s="66">
        <v>0</v>
      </c>
      <c r="AP51" s="66">
        <v>0</v>
      </c>
      <c r="AQ51" s="66">
        <v>0</v>
      </c>
      <c r="AR51" s="66">
        <v>-5273</v>
      </c>
      <c r="AS51" s="66">
        <v>-5335</v>
      </c>
      <c r="AT51" s="66">
        <v>0</v>
      </c>
      <c r="AU51" s="66">
        <v>0</v>
      </c>
      <c r="AV51" s="66">
        <v>0</v>
      </c>
      <c r="AW51" s="66">
        <v>0</v>
      </c>
      <c r="AX51" s="66">
        <v>0</v>
      </c>
      <c r="AY51" s="66">
        <v>0</v>
      </c>
      <c r="AZ51" s="66">
        <v>0</v>
      </c>
      <c r="BA51" s="66"/>
      <c r="BB51" s="66">
        <v>0</v>
      </c>
      <c r="BC51" s="66">
        <v>0</v>
      </c>
      <c r="BD51" s="66">
        <v>0</v>
      </c>
      <c r="BE51" s="66">
        <v>0</v>
      </c>
      <c r="BF51" s="66">
        <v>0</v>
      </c>
      <c r="BG51" s="66">
        <v>0</v>
      </c>
      <c r="BH51" s="66"/>
      <c r="BI51" s="66">
        <v>0</v>
      </c>
      <c r="BJ51" s="66">
        <v>0</v>
      </c>
      <c r="BK51" s="66">
        <v>0</v>
      </c>
      <c r="BL51" s="66">
        <v>0</v>
      </c>
      <c r="BM51" s="66">
        <v>0</v>
      </c>
      <c r="BN51" s="66">
        <v>0</v>
      </c>
      <c r="BO51" s="66">
        <v>0</v>
      </c>
      <c r="BP51" s="66">
        <v>0</v>
      </c>
      <c r="BQ51" s="66">
        <v>0</v>
      </c>
      <c r="BR51" s="66">
        <v>0</v>
      </c>
      <c r="BS51" s="66">
        <v>0</v>
      </c>
      <c r="BT51" s="66">
        <v>0</v>
      </c>
      <c r="BU51" s="66">
        <v>0</v>
      </c>
      <c r="BV51" s="66">
        <v>0</v>
      </c>
      <c r="BW51" s="66">
        <v>0</v>
      </c>
    </row>
    <row r="52" spans="2:75" x14ac:dyDescent="0.2">
      <c r="B52" s="63" t="s">
        <v>111</v>
      </c>
      <c r="C52" s="66">
        <v>0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-9308</v>
      </c>
      <c r="K52" s="66">
        <v>0</v>
      </c>
      <c r="L52" s="66">
        <v>-445</v>
      </c>
      <c r="M52" s="66">
        <v>-637</v>
      </c>
      <c r="N52" s="66">
        <v>-297</v>
      </c>
      <c r="O52" s="66">
        <v>-158</v>
      </c>
      <c r="P52" s="66">
        <v>-337</v>
      </c>
      <c r="Q52" s="66">
        <v>9605</v>
      </c>
      <c r="R52" s="66">
        <v>9605</v>
      </c>
      <c r="S52" s="66">
        <v>0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v>0</v>
      </c>
      <c r="AB52" s="66">
        <v>-10726</v>
      </c>
      <c r="AC52" s="66">
        <v>-11120</v>
      </c>
      <c r="AD52" s="66">
        <v>-11142</v>
      </c>
      <c r="AE52" s="66">
        <v>-9722</v>
      </c>
      <c r="AF52" s="66">
        <v>-10268</v>
      </c>
      <c r="AG52" s="66">
        <v>118</v>
      </c>
      <c r="AH52" s="66">
        <v>3810</v>
      </c>
      <c r="AI52" s="66">
        <v>1766</v>
      </c>
      <c r="AJ52" s="66">
        <v>1676</v>
      </c>
      <c r="AK52" s="66">
        <v>-8535</v>
      </c>
      <c r="AL52" s="66">
        <v>-8279</v>
      </c>
      <c r="AM52" s="66">
        <v>-6806</v>
      </c>
      <c r="AN52" s="66">
        <v>-7173</v>
      </c>
      <c r="AO52" s="66">
        <v>9924</v>
      </c>
      <c r="AP52" s="66">
        <v>9852</v>
      </c>
      <c r="AQ52" s="66">
        <v>5759</v>
      </c>
      <c r="AR52" s="66">
        <v>0</v>
      </c>
      <c r="AS52" s="66">
        <v>0</v>
      </c>
      <c r="AT52" s="66">
        <v>5759</v>
      </c>
      <c r="AU52" s="66">
        <v>-13109</v>
      </c>
      <c r="AV52" s="66">
        <v>0</v>
      </c>
      <c r="AW52" s="66">
        <v>0</v>
      </c>
      <c r="AX52" s="66">
        <v>0</v>
      </c>
      <c r="AY52" s="66">
        <v>0</v>
      </c>
      <c r="AZ52" s="66">
        <v>0</v>
      </c>
      <c r="BA52" s="66"/>
      <c r="BB52" s="66">
        <v>0</v>
      </c>
      <c r="BC52" s="66">
        <v>0</v>
      </c>
      <c r="BD52" s="66">
        <v>0</v>
      </c>
      <c r="BE52" s="66">
        <v>0</v>
      </c>
      <c r="BF52" s="66">
        <v>0</v>
      </c>
      <c r="BG52" s="66">
        <v>0</v>
      </c>
      <c r="BH52" s="66"/>
      <c r="BI52" s="66">
        <v>0</v>
      </c>
      <c r="BJ52" s="66">
        <v>-9308</v>
      </c>
      <c r="BK52" s="66">
        <v>-297</v>
      </c>
      <c r="BL52" s="66">
        <v>9605</v>
      </c>
      <c r="BM52" s="66">
        <v>0</v>
      </c>
      <c r="BN52" s="66">
        <v>0</v>
      </c>
      <c r="BO52" s="66">
        <v>-11142</v>
      </c>
      <c r="BP52" s="66">
        <v>3810</v>
      </c>
      <c r="BQ52" s="66">
        <v>-8279</v>
      </c>
      <c r="BR52" s="66">
        <v>9852</v>
      </c>
      <c r="BS52" s="66">
        <v>5759</v>
      </c>
      <c r="BT52" s="66">
        <v>0</v>
      </c>
      <c r="BU52" s="66">
        <v>0</v>
      </c>
      <c r="BV52" s="66">
        <v>0</v>
      </c>
      <c r="BW52" s="66">
        <v>0</v>
      </c>
    </row>
    <row r="53" spans="2:75" x14ac:dyDescent="0.2">
      <c r="B53" s="63" t="s">
        <v>110</v>
      </c>
      <c r="C53" s="67">
        <v>-3183</v>
      </c>
      <c r="D53" s="67">
        <v>0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-328</v>
      </c>
      <c r="L53" s="67">
        <v>-168</v>
      </c>
      <c r="M53" s="67">
        <v>-241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-21120</v>
      </c>
      <c r="AU53" s="67">
        <v>-19321</v>
      </c>
      <c r="AV53" s="67">
        <v>-58588</v>
      </c>
      <c r="AW53" s="67">
        <v>-27130</v>
      </c>
      <c r="AX53" s="67">
        <v>21138</v>
      </c>
      <c r="AY53" s="67">
        <v>0</v>
      </c>
      <c r="AZ53" s="67">
        <v>-58147</v>
      </c>
      <c r="BA53" s="67">
        <v>-93405</v>
      </c>
      <c r="BB53" s="67">
        <v>-81429</v>
      </c>
      <c r="BC53" s="67">
        <v>-33597</v>
      </c>
      <c r="BD53" s="67">
        <v>68863</v>
      </c>
      <c r="BE53" s="67">
        <v>77536</v>
      </c>
      <c r="BF53" s="67">
        <v>52496</v>
      </c>
      <c r="BG53" s="67">
        <v>38314</v>
      </c>
      <c r="BH53" s="67">
        <v>-32610</v>
      </c>
      <c r="BI53" s="67">
        <v>0</v>
      </c>
      <c r="BJ53" s="67">
        <v>0</v>
      </c>
      <c r="BK53" s="67">
        <v>0</v>
      </c>
      <c r="BL53" s="67">
        <v>0</v>
      </c>
      <c r="BM53" s="67">
        <v>0</v>
      </c>
      <c r="BN53" s="67">
        <v>0</v>
      </c>
      <c r="BO53" s="67">
        <v>0</v>
      </c>
      <c r="BP53" s="67">
        <v>0</v>
      </c>
      <c r="BQ53" s="67">
        <v>0</v>
      </c>
      <c r="BR53" s="67">
        <v>0</v>
      </c>
      <c r="BS53" s="67">
        <v>-21120</v>
      </c>
      <c r="BT53" s="67">
        <v>21138</v>
      </c>
      <c r="BU53" s="67">
        <v>-81429</v>
      </c>
      <c r="BV53" s="67">
        <v>52496</v>
      </c>
      <c r="BW53" s="67">
        <v>-32610</v>
      </c>
    </row>
    <row r="54" spans="2:75" x14ac:dyDescent="0.2">
      <c r="B54" s="63" t="s">
        <v>109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>
        <v>0</v>
      </c>
      <c r="AV54" s="67">
        <v>0</v>
      </c>
      <c r="AW54" s="67">
        <v>0</v>
      </c>
      <c r="AX54" s="67">
        <v>0</v>
      </c>
      <c r="AY54" s="67">
        <v>0</v>
      </c>
      <c r="AZ54" s="67">
        <v>0</v>
      </c>
      <c r="BA54" s="67">
        <v>0</v>
      </c>
      <c r="BB54" s="67">
        <v>0</v>
      </c>
      <c r="BC54" s="67">
        <v>-45262</v>
      </c>
      <c r="BD54" s="67">
        <v>-45262</v>
      </c>
      <c r="BE54" s="67">
        <v>-45262</v>
      </c>
      <c r="BF54" s="67">
        <v>-45262</v>
      </c>
      <c r="BG54" s="67">
        <v>0</v>
      </c>
      <c r="BH54" s="67">
        <v>0</v>
      </c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>
        <v>0</v>
      </c>
      <c r="BU54" s="67">
        <v>0</v>
      </c>
      <c r="BV54" s="67">
        <v>-45262</v>
      </c>
      <c r="BW54" s="67">
        <v>0</v>
      </c>
    </row>
    <row r="55" spans="2:75" x14ac:dyDescent="0.2">
      <c r="B55" s="63" t="s">
        <v>108</v>
      </c>
      <c r="C55" s="66">
        <v>0</v>
      </c>
      <c r="D55" s="66">
        <v>-3183</v>
      </c>
      <c r="E55" s="66">
        <v>-3363</v>
      </c>
      <c r="F55" s="66">
        <v>-3277</v>
      </c>
      <c r="G55" s="66">
        <v>-87</v>
      </c>
      <c r="H55" s="66">
        <v>-181</v>
      </c>
      <c r="I55" s="66">
        <v>-285</v>
      </c>
      <c r="J55" s="66">
        <v>-380</v>
      </c>
      <c r="K55" s="66">
        <v>0</v>
      </c>
      <c r="L55" s="66">
        <v>0</v>
      </c>
      <c r="M55" s="66">
        <v>0</v>
      </c>
      <c r="N55" s="66">
        <v>-308</v>
      </c>
      <c r="O55" s="66">
        <v>-64</v>
      </c>
      <c r="P55" s="66">
        <v>-135</v>
      </c>
      <c r="Q55" s="66">
        <v>-222</v>
      </c>
      <c r="R55" s="66">
        <v>-319</v>
      </c>
      <c r="S55" s="66">
        <v>4284</v>
      </c>
      <c r="T55" s="66">
        <v>4447</v>
      </c>
      <c r="U55" s="66">
        <v>4654</v>
      </c>
      <c r="V55" s="66">
        <v>5446</v>
      </c>
      <c r="W55" s="66">
        <v>0</v>
      </c>
      <c r="X55" s="66">
        <v>0</v>
      </c>
      <c r="Y55" s="66">
        <v>0</v>
      </c>
      <c r="Z55" s="66">
        <v>0</v>
      </c>
      <c r="AA55" s="66">
        <v>0</v>
      </c>
      <c r="AB55" s="66">
        <v>0</v>
      </c>
      <c r="AC55" s="66">
        <v>0</v>
      </c>
      <c r="AD55" s="66">
        <v>0</v>
      </c>
      <c r="AE55" s="66">
        <v>0</v>
      </c>
      <c r="AF55" s="66">
        <v>0</v>
      </c>
      <c r="AG55" s="66">
        <v>0</v>
      </c>
      <c r="AH55" s="66">
        <v>0</v>
      </c>
      <c r="AI55" s="66">
        <v>0</v>
      </c>
      <c r="AJ55" s="66">
        <v>0</v>
      </c>
      <c r="AK55" s="66">
        <v>0</v>
      </c>
      <c r="AL55" s="66">
        <v>0</v>
      </c>
      <c r="AM55" s="66">
        <v>0</v>
      </c>
      <c r="AN55" s="66">
        <v>0</v>
      </c>
      <c r="AO55" s="66">
        <v>0</v>
      </c>
      <c r="AP55" s="66">
        <v>0</v>
      </c>
      <c r="AQ55" s="66">
        <v>0</v>
      </c>
      <c r="AR55" s="66">
        <v>0</v>
      </c>
      <c r="AS55" s="66">
        <v>0</v>
      </c>
      <c r="AT55" s="66">
        <v>0</v>
      </c>
      <c r="AU55" s="66">
        <v>0</v>
      </c>
      <c r="AV55" s="66">
        <v>0</v>
      </c>
      <c r="AW55" s="66">
        <v>0</v>
      </c>
      <c r="AX55" s="66">
        <v>0</v>
      </c>
      <c r="AY55" s="66">
        <v>0</v>
      </c>
      <c r="AZ55" s="66">
        <v>0</v>
      </c>
      <c r="BA55" s="66">
        <v>0</v>
      </c>
      <c r="BB55" s="66">
        <v>0</v>
      </c>
      <c r="BC55" s="66">
        <v>0</v>
      </c>
      <c r="BD55" s="66">
        <v>0</v>
      </c>
      <c r="BE55" s="66">
        <v>0</v>
      </c>
      <c r="BF55" s="66">
        <v>0</v>
      </c>
      <c r="BG55" s="66">
        <v>0</v>
      </c>
      <c r="BH55" s="66"/>
      <c r="BI55" s="66">
        <v>-3277</v>
      </c>
      <c r="BJ55" s="66">
        <v>-380</v>
      </c>
      <c r="BK55" s="66">
        <v>-308</v>
      </c>
      <c r="BL55" s="66">
        <v>-319</v>
      </c>
      <c r="BM55" s="66">
        <v>5446</v>
      </c>
      <c r="BN55" s="66">
        <v>0</v>
      </c>
      <c r="BO55" s="66">
        <v>0</v>
      </c>
      <c r="BP55" s="66">
        <v>0</v>
      </c>
      <c r="BQ55" s="66">
        <v>0</v>
      </c>
      <c r="BR55" s="66">
        <v>0</v>
      </c>
      <c r="BS55" s="66">
        <v>0</v>
      </c>
      <c r="BT55" s="66">
        <v>0</v>
      </c>
      <c r="BU55" s="66">
        <v>0</v>
      </c>
      <c r="BV55" s="66">
        <v>0</v>
      </c>
      <c r="BW55" s="66">
        <v>0</v>
      </c>
    </row>
    <row r="56" spans="2:75" x14ac:dyDescent="0.2">
      <c r="B56" s="63" t="s">
        <v>107</v>
      </c>
      <c r="C56" s="62">
        <v>0</v>
      </c>
      <c r="D56" s="62">
        <v>7</v>
      </c>
      <c r="E56" s="62">
        <v>7</v>
      </c>
      <c r="F56" s="62">
        <v>0</v>
      </c>
      <c r="G56" s="62">
        <v>0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2">
        <v>0</v>
      </c>
      <c r="U56" s="62">
        <v>0</v>
      </c>
      <c r="V56" s="62">
        <v>0</v>
      </c>
      <c r="W56" s="62">
        <v>0</v>
      </c>
      <c r="X56" s="62">
        <v>0</v>
      </c>
      <c r="Y56" s="62">
        <v>0</v>
      </c>
      <c r="Z56" s="62">
        <v>0</v>
      </c>
      <c r="AA56" s="62">
        <v>0</v>
      </c>
      <c r="AB56" s="62">
        <v>0</v>
      </c>
      <c r="AC56" s="62">
        <v>0</v>
      </c>
      <c r="AD56" s="62">
        <v>0</v>
      </c>
      <c r="AE56" s="62">
        <v>0</v>
      </c>
      <c r="AF56" s="62">
        <v>0</v>
      </c>
      <c r="AG56" s="62">
        <v>0</v>
      </c>
      <c r="AH56" s="62">
        <v>0</v>
      </c>
      <c r="AI56" s="62">
        <v>0</v>
      </c>
      <c r="AJ56" s="62">
        <v>0</v>
      </c>
      <c r="AK56" s="62">
        <v>0</v>
      </c>
      <c r="AL56" s="62">
        <v>0</v>
      </c>
      <c r="AM56" s="62">
        <v>0</v>
      </c>
      <c r="AN56" s="62">
        <v>0</v>
      </c>
      <c r="AO56" s="62">
        <v>0</v>
      </c>
      <c r="AP56" s="62">
        <v>0</v>
      </c>
      <c r="AQ56" s="62">
        <v>0</v>
      </c>
      <c r="AR56" s="62">
        <v>0</v>
      </c>
      <c r="AS56" s="62">
        <v>0</v>
      </c>
      <c r="AT56" s="62">
        <v>0</v>
      </c>
      <c r="AU56" s="62">
        <v>0</v>
      </c>
      <c r="AV56" s="62">
        <v>0</v>
      </c>
      <c r="AW56" s="62">
        <v>0</v>
      </c>
      <c r="AX56" s="62">
        <v>0</v>
      </c>
      <c r="AY56" s="62">
        <v>0</v>
      </c>
      <c r="AZ56" s="62">
        <v>0</v>
      </c>
      <c r="BA56" s="62">
        <v>0</v>
      </c>
      <c r="BB56" s="62">
        <v>0</v>
      </c>
      <c r="BC56" s="62">
        <v>0</v>
      </c>
      <c r="BD56" s="62">
        <v>0</v>
      </c>
      <c r="BE56" s="62">
        <v>0</v>
      </c>
      <c r="BF56" s="62">
        <v>0</v>
      </c>
      <c r="BG56" s="62">
        <v>0</v>
      </c>
      <c r="BH56" s="62"/>
      <c r="BI56" s="62">
        <v>0</v>
      </c>
      <c r="BJ56" s="62">
        <v>0</v>
      </c>
      <c r="BK56" s="62">
        <v>0</v>
      </c>
      <c r="BL56" s="62">
        <v>0</v>
      </c>
      <c r="BM56" s="62">
        <v>0</v>
      </c>
      <c r="BN56" s="62">
        <v>0</v>
      </c>
      <c r="BO56" s="62">
        <v>0</v>
      </c>
      <c r="BP56" s="62">
        <v>0</v>
      </c>
      <c r="BQ56" s="62">
        <v>0</v>
      </c>
      <c r="BR56" s="62">
        <v>0</v>
      </c>
      <c r="BS56" s="62">
        <v>0</v>
      </c>
      <c r="BT56" s="62">
        <v>0</v>
      </c>
      <c r="BU56" s="62">
        <v>0</v>
      </c>
      <c r="BV56" s="62">
        <v>0</v>
      </c>
      <c r="BW56" s="62">
        <v>0</v>
      </c>
    </row>
    <row r="57" spans="2:75" x14ac:dyDescent="0.2">
      <c r="B57" s="63" t="s">
        <v>106</v>
      </c>
      <c r="C57" s="67">
        <v>0</v>
      </c>
      <c r="D57" s="67">
        <v>0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  <c r="AW57" s="67">
        <v>0</v>
      </c>
      <c r="AX57" s="67">
        <v>5000</v>
      </c>
      <c r="AY57" s="67">
        <v>0</v>
      </c>
      <c r="AZ57" s="67">
        <v>0</v>
      </c>
      <c r="BA57" s="67">
        <v>0</v>
      </c>
      <c r="BB57" s="67">
        <v>0</v>
      </c>
      <c r="BC57" s="67">
        <v>0</v>
      </c>
      <c r="BD57" s="67">
        <v>0</v>
      </c>
      <c r="BE57" s="67">
        <v>0</v>
      </c>
      <c r="BF57" s="67">
        <v>0</v>
      </c>
      <c r="BG57" s="67">
        <v>0</v>
      </c>
      <c r="BH57" s="67"/>
      <c r="BI57" s="67">
        <v>0</v>
      </c>
      <c r="BJ57" s="67">
        <v>0</v>
      </c>
      <c r="BK57" s="67">
        <v>0</v>
      </c>
      <c r="BL57" s="67">
        <v>0</v>
      </c>
      <c r="BM57" s="67">
        <v>0</v>
      </c>
      <c r="BN57" s="67">
        <v>0</v>
      </c>
      <c r="BO57" s="67">
        <v>0</v>
      </c>
      <c r="BP57" s="67">
        <v>0</v>
      </c>
      <c r="BQ57" s="67">
        <v>0</v>
      </c>
      <c r="BR57" s="67">
        <v>0</v>
      </c>
      <c r="BS57" s="67">
        <v>0</v>
      </c>
      <c r="BT57" s="67">
        <v>0</v>
      </c>
      <c r="BU57" s="67">
        <v>0</v>
      </c>
      <c r="BV57" s="67">
        <v>0</v>
      </c>
      <c r="BW57" s="67">
        <v>0</v>
      </c>
    </row>
    <row r="58" spans="2:75" x14ac:dyDescent="0.2">
      <c r="B58" s="63" t="s">
        <v>105</v>
      </c>
      <c r="C58" s="62">
        <v>0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-1</v>
      </c>
      <c r="U58" s="62">
        <v>-1</v>
      </c>
      <c r="V58" s="62">
        <v>-1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  <c r="AC58" s="62">
        <v>0</v>
      </c>
      <c r="AD58" s="62">
        <v>0</v>
      </c>
      <c r="AE58" s="62">
        <v>0</v>
      </c>
      <c r="AF58" s="62">
        <v>0</v>
      </c>
      <c r="AG58" s="62">
        <v>0</v>
      </c>
      <c r="AH58" s="62">
        <v>0</v>
      </c>
      <c r="AI58" s="62">
        <v>0</v>
      </c>
      <c r="AJ58" s="62">
        <v>0</v>
      </c>
      <c r="AK58" s="62">
        <v>0</v>
      </c>
      <c r="AL58" s="62">
        <v>0</v>
      </c>
      <c r="AM58" s="62">
        <v>0</v>
      </c>
      <c r="AN58" s="62">
        <v>0</v>
      </c>
      <c r="AO58" s="62">
        <v>0</v>
      </c>
      <c r="AP58" s="62">
        <v>0</v>
      </c>
      <c r="AQ58" s="62">
        <v>0</v>
      </c>
      <c r="AR58" s="62">
        <v>0</v>
      </c>
      <c r="AS58" s="62">
        <v>0</v>
      </c>
      <c r="AT58" s="62">
        <v>0</v>
      </c>
      <c r="AU58" s="62">
        <v>0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0</v>
      </c>
      <c r="BC58" s="62">
        <v>0</v>
      </c>
      <c r="BD58" s="62">
        <v>0</v>
      </c>
      <c r="BE58" s="62">
        <v>0</v>
      </c>
      <c r="BF58" s="62">
        <v>0</v>
      </c>
      <c r="BG58" s="62">
        <v>0</v>
      </c>
      <c r="BH58" s="62"/>
      <c r="BI58" s="62">
        <v>0</v>
      </c>
      <c r="BJ58" s="62">
        <v>0</v>
      </c>
      <c r="BK58" s="62">
        <v>0</v>
      </c>
      <c r="BL58" s="62">
        <v>0</v>
      </c>
      <c r="BM58" s="62">
        <v>-1</v>
      </c>
      <c r="BN58" s="62">
        <v>0</v>
      </c>
      <c r="BO58" s="62">
        <v>0</v>
      </c>
      <c r="BP58" s="62">
        <v>0</v>
      </c>
      <c r="BQ58" s="62">
        <v>0</v>
      </c>
      <c r="BR58" s="62">
        <v>0</v>
      </c>
      <c r="BS58" s="62">
        <v>0</v>
      </c>
      <c r="BT58" s="62">
        <v>0</v>
      </c>
      <c r="BU58" s="62">
        <v>0</v>
      </c>
      <c r="BV58" s="62">
        <v>0</v>
      </c>
      <c r="BW58" s="62">
        <v>0</v>
      </c>
    </row>
    <row r="59" spans="2:75" x14ac:dyDescent="0.2">
      <c r="B59" s="63" t="s">
        <v>104</v>
      </c>
      <c r="C59" s="66">
        <v>0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-50071</v>
      </c>
      <c r="O59" s="66">
        <v>-41340</v>
      </c>
      <c r="P59" s="66">
        <v>-37045</v>
      </c>
      <c r="Q59" s="66">
        <v>-45012</v>
      </c>
      <c r="R59" s="66">
        <v>-57182</v>
      </c>
      <c r="S59" s="66">
        <v>7550</v>
      </c>
      <c r="T59" s="66">
        <v>7996</v>
      </c>
      <c r="U59" s="66">
        <v>-25636</v>
      </c>
      <c r="V59" s="66">
        <v>-6423</v>
      </c>
      <c r="W59" s="66">
        <v>19054</v>
      </c>
      <c r="X59" s="66">
        <v>47892</v>
      </c>
      <c r="Y59" s="66">
        <v>49181</v>
      </c>
      <c r="Z59" s="66">
        <v>45291</v>
      </c>
      <c r="AA59" s="66">
        <v>399</v>
      </c>
      <c r="AB59" s="66">
        <v>5480</v>
      </c>
      <c r="AC59" s="66">
        <v>-19961</v>
      </c>
      <c r="AD59" s="66">
        <v>-12306</v>
      </c>
      <c r="AE59" s="66">
        <v>42491</v>
      </c>
      <c r="AF59" s="66">
        <v>67410</v>
      </c>
      <c r="AG59" s="66">
        <v>57942</v>
      </c>
      <c r="AH59" s="66">
        <v>33192</v>
      </c>
      <c r="AI59" s="66">
        <v>17418</v>
      </c>
      <c r="AJ59" s="66">
        <v>38074</v>
      </c>
      <c r="AK59" s="66">
        <v>43374</v>
      </c>
      <c r="AL59" s="66">
        <v>42973</v>
      </c>
      <c r="AM59" s="66">
        <v>29194</v>
      </c>
      <c r="AN59" s="66">
        <v>26314</v>
      </c>
      <c r="AO59" s="66">
        <v>5144</v>
      </c>
      <c r="AP59" s="66">
        <v>9641</v>
      </c>
      <c r="AQ59" s="66">
        <v>27039</v>
      </c>
      <c r="AR59" s="66">
        <v>34035</v>
      </c>
      <c r="AS59" s="66">
        <v>34034</v>
      </c>
      <c r="AT59" s="66">
        <v>40688</v>
      </c>
      <c r="AU59" s="66">
        <v>0</v>
      </c>
      <c r="AV59" s="66">
        <v>0</v>
      </c>
      <c r="AW59" s="66">
        <v>0</v>
      </c>
      <c r="AX59" s="66">
        <v>0</v>
      </c>
      <c r="AY59" s="66">
        <v>0</v>
      </c>
      <c r="AZ59" s="66">
        <v>0</v>
      </c>
      <c r="BA59" s="66">
        <v>0</v>
      </c>
      <c r="BB59" s="66">
        <v>0</v>
      </c>
      <c r="BC59" s="66">
        <v>0</v>
      </c>
      <c r="BD59" s="66">
        <v>0</v>
      </c>
      <c r="BE59" s="66">
        <v>0</v>
      </c>
      <c r="BF59" s="66">
        <v>0</v>
      </c>
      <c r="BG59" s="66">
        <v>0</v>
      </c>
      <c r="BH59" s="66"/>
      <c r="BI59" s="66">
        <v>0</v>
      </c>
      <c r="BJ59" s="66">
        <v>0</v>
      </c>
      <c r="BK59" s="66">
        <v>-50071</v>
      </c>
      <c r="BL59" s="66">
        <v>-57182</v>
      </c>
      <c r="BM59" s="66">
        <v>-6423</v>
      </c>
      <c r="BN59" s="66">
        <v>45291</v>
      </c>
      <c r="BO59" s="66">
        <v>-12306</v>
      </c>
      <c r="BP59" s="66">
        <v>33192</v>
      </c>
      <c r="BQ59" s="66">
        <v>42973</v>
      </c>
      <c r="BR59" s="66">
        <v>9641</v>
      </c>
      <c r="BS59" s="66">
        <v>40688</v>
      </c>
      <c r="BT59" s="66">
        <v>0</v>
      </c>
      <c r="BU59" s="66">
        <v>0</v>
      </c>
      <c r="BV59" s="66">
        <v>0</v>
      </c>
      <c r="BW59" s="66">
        <v>0</v>
      </c>
    </row>
    <row r="60" spans="2:75" x14ac:dyDescent="0.2">
      <c r="B60" s="63" t="s">
        <v>103</v>
      </c>
      <c r="C60" s="66">
        <v>0</v>
      </c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/>
      <c r="O60" s="66">
        <v>0</v>
      </c>
      <c r="P60" s="66">
        <v>-701</v>
      </c>
      <c r="Q60" s="66">
        <v>0</v>
      </c>
      <c r="R60" s="66">
        <v>0</v>
      </c>
      <c r="S60" s="66">
        <v>-33014</v>
      </c>
      <c r="T60" s="66">
        <v>-18501</v>
      </c>
      <c r="U60" s="66">
        <v>-36119</v>
      </c>
      <c r="V60" s="66">
        <v>-39872</v>
      </c>
      <c r="W60" s="66">
        <v>38901</v>
      </c>
      <c r="X60" s="66">
        <v>48623</v>
      </c>
      <c r="Y60" s="66">
        <v>14911</v>
      </c>
      <c r="Z60" s="66">
        <v>34577</v>
      </c>
      <c r="AA60" s="66">
        <v>-2156</v>
      </c>
      <c r="AB60" s="66">
        <v>9667</v>
      </c>
      <c r="AC60" s="66">
        <v>-22235</v>
      </c>
      <c r="AD60" s="66">
        <v>-15461</v>
      </c>
      <c r="AE60" s="66">
        <v>2106</v>
      </c>
      <c r="AF60" s="66">
        <v>23973</v>
      </c>
      <c r="AG60" s="66">
        <v>10968</v>
      </c>
      <c r="AH60" s="66">
        <v>31238</v>
      </c>
      <c r="AI60" s="66">
        <v>2259</v>
      </c>
      <c r="AJ60" s="66">
        <v>-38925</v>
      </c>
      <c r="AK60" s="66">
        <v>7240</v>
      </c>
      <c r="AL60" s="66">
        <v>5252</v>
      </c>
      <c r="AM60" s="66">
        <v>6173</v>
      </c>
      <c r="AN60" s="66">
        <v>6142</v>
      </c>
      <c r="AO60" s="66">
        <v>6120</v>
      </c>
      <c r="AP60" s="66">
        <v>0</v>
      </c>
      <c r="AQ60" s="66">
        <v>0</v>
      </c>
      <c r="AR60" s="66">
        <v>0</v>
      </c>
      <c r="AS60" s="66">
        <v>0</v>
      </c>
      <c r="AT60" s="66">
        <v>0</v>
      </c>
      <c r="AU60" s="66">
        <v>0</v>
      </c>
      <c r="AV60" s="66">
        <v>0</v>
      </c>
      <c r="AW60" s="66">
        <v>0</v>
      </c>
      <c r="AX60" s="66">
        <v>0</v>
      </c>
      <c r="AY60" s="66">
        <v>0</v>
      </c>
      <c r="AZ60" s="66">
        <v>0</v>
      </c>
      <c r="BA60" s="66">
        <v>0</v>
      </c>
      <c r="BB60" s="66">
        <v>0</v>
      </c>
      <c r="BC60" s="66">
        <v>0</v>
      </c>
      <c r="BD60" s="66">
        <v>0</v>
      </c>
      <c r="BE60" s="66">
        <v>0</v>
      </c>
      <c r="BF60" s="66">
        <v>0</v>
      </c>
      <c r="BG60" s="66">
        <v>0</v>
      </c>
      <c r="BH60" s="66"/>
      <c r="BI60" s="66">
        <v>0</v>
      </c>
      <c r="BJ60" s="66">
        <v>0</v>
      </c>
      <c r="BK60" s="66">
        <v>0</v>
      </c>
      <c r="BL60" s="66">
        <v>0</v>
      </c>
      <c r="BM60" s="66">
        <v>-39872</v>
      </c>
      <c r="BN60" s="66">
        <v>34577</v>
      </c>
      <c r="BO60" s="66">
        <v>-15461</v>
      </c>
      <c r="BP60" s="66">
        <v>31238</v>
      </c>
      <c r="BQ60" s="66">
        <v>5252</v>
      </c>
      <c r="BR60" s="66">
        <v>0</v>
      </c>
      <c r="BS60" s="66">
        <v>0</v>
      </c>
      <c r="BT60" s="66">
        <v>0</v>
      </c>
      <c r="BU60" s="66">
        <v>0</v>
      </c>
      <c r="BV60" s="66">
        <v>0</v>
      </c>
      <c r="BW60" s="66">
        <v>0</v>
      </c>
    </row>
    <row r="61" spans="2:75" x14ac:dyDescent="0.2">
      <c r="B61" s="37" t="s">
        <v>102</v>
      </c>
      <c r="C61" s="36">
        <v>-6840</v>
      </c>
      <c r="D61" s="36">
        <v>-9790</v>
      </c>
      <c r="E61" s="36">
        <v>-13636</v>
      </c>
      <c r="F61" s="36">
        <v>-18093</v>
      </c>
      <c r="G61" s="36">
        <v>-3032</v>
      </c>
      <c r="H61" s="36">
        <v>-8685</v>
      </c>
      <c r="I61" s="36">
        <v>-13655</v>
      </c>
      <c r="J61" s="36">
        <v>-31220</v>
      </c>
      <c r="K61" s="36">
        <v>-2653</v>
      </c>
      <c r="L61" s="36">
        <v>-7506</v>
      </c>
      <c r="M61" s="36">
        <v>-19857</v>
      </c>
      <c r="N61" s="36">
        <v>-77616</v>
      </c>
      <c r="O61" s="36">
        <v>-46512</v>
      </c>
      <c r="P61" s="36">
        <v>-49942</v>
      </c>
      <c r="Q61" s="36">
        <v>-56014</v>
      </c>
      <c r="R61" s="36">
        <v>-75960</v>
      </c>
      <c r="S61" s="36">
        <v>-38186</v>
      </c>
      <c r="T61" s="36">
        <v>-33742</v>
      </c>
      <c r="U61" s="36">
        <v>-94826</v>
      </c>
      <c r="V61" s="36">
        <v>-105553</v>
      </c>
      <c r="W61" s="36">
        <v>48910</v>
      </c>
      <c r="X61" s="36">
        <v>79890</v>
      </c>
      <c r="Y61" s="36">
        <v>27766</v>
      </c>
      <c r="Z61" s="36">
        <v>32558</v>
      </c>
      <c r="AA61" s="36">
        <v>-7181</v>
      </c>
      <c r="AB61" s="36">
        <v>-3517</v>
      </c>
      <c r="AC61" s="36">
        <v>-63759</v>
      </c>
      <c r="AD61" s="36">
        <v>-52037</v>
      </c>
      <c r="AE61" s="36">
        <v>30731</v>
      </c>
      <c r="AF61" s="36">
        <v>71580</v>
      </c>
      <c r="AG61" s="36">
        <v>54034</v>
      </c>
      <c r="AH61" s="36">
        <v>50249</v>
      </c>
      <c r="AI61" s="36">
        <v>17786</v>
      </c>
      <c r="AJ61" s="36">
        <v>-6050</v>
      </c>
      <c r="AK61" s="36">
        <v>32802</v>
      </c>
      <c r="AL61" s="36">
        <v>28942</v>
      </c>
      <c r="AM61" s="36">
        <v>24460</v>
      </c>
      <c r="AN61" s="36">
        <v>19722</v>
      </c>
      <c r="AO61" s="36">
        <v>12975</v>
      </c>
      <c r="AP61" s="36">
        <v>6294</v>
      </c>
      <c r="AQ61" s="36">
        <v>30858</v>
      </c>
      <c r="AR61" s="36">
        <v>24850</v>
      </c>
      <c r="AS61" s="36">
        <v>21802</v>
      </c>
      <c r="AT61" s="36">
        <v>13477</v>
      </c>
      <c r="AU61" s="36">
        <v>-44458</v>
      </c>
      <c r="AV61" s="36">
        <v>-77219</v>
      </c>
      <c r="AW61" s="36">
        <v>-52817</v>
      </c>
      <c r="AX61" s="36">
        <v>-13784</v>
      </c>
      <c r="AY61" s="36">
        <v>-7473.7969999999996</v>
      </c>
      <c r="AZ61" s="36">
        <v>-77293</v>
      </c>
      <c r="BA61" s="36">
        <v>-124515</v>
      </c>
      <c r="BB61" s="36">
        <v>-137396</v>
      </c>
      <c r="BC61" s="36">
        <v>-88313</v>
      </c>
      <c r="BD61" s="36">
        <v>-12690</v>
      </c>
      <c r="BE61" s="36">
        <v>-21347</v>
      </c>
      <c r="BF61" s="36">
        <v>-68132</v>
      </c>
      <c r="BG61" s="36">
        <f>SUM(BG50:BG60)</f>
        <v>31141</v>
      </c>
      <c r="BH61" s="36">
        <v>-48167</v>
      </c>
      <c r="BI61" s="36">
        <v>-18093</v>
      </c>
      <c r="BJ61" s="36">
        <v>-31220</v>
      </c>
      <c r="BK61" s="36">
        <v>-77616</v>
      </c>
      <c r="BL61" s="36">
        <v>-75960</v>
      </c>
      <c r="BM61" s="36">
        <v>-105553</v>
      </c>
      <c r="BN61" s="36">
        <v>32558</v>
      </c>
      <c r="BO61" s="36">
        <v>-52037</v>
      </c>
      <c r="BP61" s="36">
        <v>50249</v>
      </c>
      <c r="BQ61" s="36">
        <v>28942</v>
      </c>
      <c r="BR61" s="36">
        <v>6294</v>
      </c>
      <c r="BS61" s="36">
        <v>13477</v>
      </c>
      <c r="BT61" s="36">
        <v>-13784</v>
      </c>
      <c r="BU61" s="36">
        <v>-137396</v>
      </c>
      <c r="BV61" s="36">
        <v>-68132</v>
      </c>
      <c r="BW61" s="36">
        <v>-48167</v>
      </c>
    </row>
    <row r="62" spans="2:75" ht="12.75" customHeight="1" x14ac:dyDescent="0.2">
      <c r="B62" s="63" t="s">
        <v>101</v>
      </c>
      <c r="C62" s="65">
        <v>0</v>
      </c>
      <c r="D62" s="65">
        <v>0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0</v>
      </c>
      <c r="P62" s="65">
        <v>0</v>
      </c>
      <c r="Q62" s="65">
        <v>0</v>
      </c>
      <c r="R62" s="65">
        <v>0</v>
      </c>
      <c r="S62" s="65">
        <v>0</v>
      </c>
      <c r="T62" s="65">
        <v>0</v>
      </c>
      <c r="U62" s="65">
        <v>0</v>
      </c>
      <c r="V62" s="65">
        <v>0</v>
      </c>
      <c r="W62" s="65">
        <v>0</v>
      </c>
      <c r="X62" s="65">
        <v>0</v>
      </c>
      <c r="Y62" s="65">
        <v>0</v>
      </c>
      <c r="Z62" s="65">
        <v>0</v>
      </c>
      <c r="AA62" s="65">
        <v>0</v>
      </c>
      <c r="AB62" s="65">
        <v>0</v>
      </c>
      <c r="AC62" s="65">
        <v>0</v>
      </c>
      <c r="AD62" s="65">
        <v>0</v>
      </c>
      <c r="AE62" s="65">
        <v>0</v>
      </c>
      <c r="AF62" s="65">
        <v>0</v>
      </c>
      <c r="AG62" s="65">
        <v>0</v>
      </c>
      <c r="AH62" s="65">
        <v>0</v>
      </c>
      <c r="AI62" s="65">
        <v>0</v>
      </c>
      <c r="AJ62" s="65">
        <v>0</v>
      </c>
      <c r="AK62" s="65">
        <v>0</v>
      </c>
      <c r="AL62" s="65">
        <v>0</v>
      </c>
      <c r="AM62" s="65">
        <v>0</v>
      </c>
      <c r="AN62" s="65">
        <v>0</v>
      </c>
      <c r="AO62" s="65">
        <v>0</v>
      </c>
      <c r="AP62" s="65">
        <v>0</v>
      </c>
      <c r="AQ62" s="65">
        <v>0</v>
      </c>
      <c r="AR62" s="65">
        <v>0</v>
      </c>
      <c r="AS62" s="65">
        <v>0</v>
      </c>
      <c r="AT62" s="65">
        <v>0</v>
      </c>
      <c r="AU62" s="65">
        <v>0</v>
      </c>
      <c r="AV62" s="65">
        <v>0</v>
      </c>
      <c r="AW62" s="65">
        <v>0</v>
      </c>
      <c r="AX62" s="65">
        <v>-12666</v>
      </c>
      <c r="AY62" s="65">
        <v>-4013</v>
      </c>
      <c r="AZ62" s="65">
        <v>-4013</v>
      </c>
      <c r="BA62" s="65">
        <v>-9954</v>
      </c>
      <c r="BB62" s="65">
        <v>-9954</v>
      </c>
      <c r="BC62" s="65">
        <v>0</v>
      </c>
      <c r="BD62" s="65">
        <v>-16204</v>
      </c>
      <c r="BE62" s="65">
        <v>-16204</v>
      </c>
      <c r="BF62" s="65">
        <v>-16204</v>
      </c>
      <c r="BG62" s="179">
        <v>0</v>
      </c>
      <c r="BH62" s="179">
        <v>-2447</v>
      </c>
      <c r="BI62" s="65">
        <v>0</v>
      </c>
      <c r="BJ62" s="65">
        <v>0</v>
      </c>
      <c r="BK62" s="65">
        <v>0</v>
      </c>
      <c r="BL62" s="65">
        <v>0</v>
      </c>
      <c r="BM62" s="65">
        <v>0</v>
      </c>
      <c r="BN62" s="65">
        <v>0</v>
      </c>
      <c r="BO62" s="65">
        <v>0</v>
      </c>
      <c r="BP62" s="65">
        <v>0</v>
      </c>
      <c r="BQ62" s="65">
        <v>0</v>
      </c>
      <c r="BR62" s="65">
        <v>0</v>
      </c>
      <c r="BS62" s="65">
        <v>0</v>
      </c>
      <c r="BT62" s="65">
        <v>-12666</v>
      </c>
      <c r="BU62" s="65">
        <v>-9954</v>
      </c>
      <c r="BV62" s="65">
        <v>-16204</v>
      </c>
      <c r="BW62" s="65">
        <v>-2447</v>
      </c>
    </row>
    <row r="63" spans="2:75" x14ac:dyDescent="0.2">
      <c r="B63" s="63" t="s">
        <v>100</v>
      </c>
      <c r="C63" s="62">
        <v>0</v>
      </c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0</v>
      </c>
      <c r="S63" s="62">
        <v>0</v>
      </c>
      <c r="T63" s="62">
        <v>22</v>
      </c>
      <c r="U63" s="62">
        <v>1263</v>
      </c>
      <c r="V63" s="62">
        <v>1263</v>
      </c>
      <c r="W63" s="62">
        <v>0</v>
      </c>
      <c r="X63" s="62">
        <v>100</v>
      </c>
      <c r="Y63" s="62">
        <v>100</v>
      </c>
      <c r="Z63" s="62">
        <v>100</v>
      </c>
      <c r="AA63" s="62">
        <v>0</v>
      </c>
      <c r="AB63" s="62">
        <v>0</v>
      </c>
      <c r="AC63" s="62">
        <v>0</v>
      </c>
      <c r="AD63" s="62">
        <v>0</v>
      </c>
      <c r="AE63" s="62">
        <v>0</v>
      </c>
      <c r="AF63" s="62">
        <v>0</v>
      </c>
      <c r="AG63" s="62">
        <v>0</v>
      </c>
      <c r="AH63" s="62">
        <v>0</v>
      </c>
      <c r="AI63" s="62">
        <v>0</v>
      </c>
      <c r="AJ63" s="62">
        <v>0</v>
      </c>
      <c r="AK63" s="62">
        <v>0</v>
      </c>
      <c r="AL63" s="62">
        <v>0</v>
      </c>
      <c r="AM63" s="62">
        <v>0</v>
      </c>
      <c r="AN63" s="62">
        <v>0</v>
      </c>
      <c r="AO63" s="62">
        <v>0</v>
      </c>
      <c r="AP63" s="62">
        <v>0</v>
      </c>
      <c r="AQ63" s="62">
        <v>0</v>
      </c>
      <c r="AR63" s="62">
        <v>0</v>
      </c>
      <c r="AS63" s="62">
        <v>0</v>
      </c>
      <c r="AT63" s="62">
        <v>0</v>
      </c>
      <c r="AU63" s="62">
        <v>0</v>
      </c>
      <c r="AV63" s="62">
        <v>0</v>
      </c>
      <c r="AW63" s="62">
        <v>0</v>
      </c>
      <c r="AX63" s="62">
        <v>0</v>
      </c>
      <c r="AY63" s="62">
        <v>0</v>
      </c>
      <c r="AZ63" s="62">
        <v>0</v>
      </c>
      <c r="BA63" s="62">
        <v>0</v>
      </c>
      <c r="BB63" s="62">
        <v>0</v>
      </c>
      <c r="BC63" s="62">
        <v>0</v>
      </c>
      <c r="BD63" s="62">
        <v>0</v>
      </c>
      <c r="BE63" s="62">
        <v>0</v>
      </c>
      <c r="BF63" s="62">
        <v>0</v>
      </c>
      <c r="BG63" s="62">
        <v>0</v>
      </c>
      <c r="BH63" s="62"/>
      <c r="BI63" s="62">
        <v>0</v>
      </c>
      <c r="BJ63" s="62">
        <v>0</v>
      </c>
      <c r="BK63" s="62">
        <v>0</v>
      </c>
      <c r="BL63" s="62">
        <v>0</v>
      </c>
      <c r="BM63" s="62">
        <v>1263</v>
      </c>
      <c r="BN63" s="62">
        <v>100</v>
      </c>
      <c r="BO63" s="62">
        <v>0</v>
      </c>
      <c r="BP63" s="62">
        <v>0</v>
      </c>
      <c r="BQ63" s="62">
        <v>0</v>
      </c>
      <c r="BR63" s="62">
        <v>0</v>
      </c>
      <c r="BS63" s="62">
        <v>0</v>
      </c>
      <c r="BT63" s="62">
        <v>0</v>
      </c>
      <c r="BU63" s="62">
        <v>0</v>
      </c>
      <c r="BV63" s="62">
        <v>0</v>
      </c>
      <c r="BW63" s="62">
        <v>0</v>
      </c>
    </row>
    <row r="64" spans="2:75" x14ac:dyDescent="0.2">
      <c r="B64" s="63" t="s">
        <v>99</v>
      </c>
      <c r="C64" s="64">
        <v>0</v>
      </c>
      <c r="D64" s="64">
        <v>0</v>
      </c>
      <c r="E64" s="64">
        <v>0</v>
      </c>
      <c r="F64" s="64">
        <v>-21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  <c r="P64" s="64">
        <v>-23861</v>
      </c>
      <c r="Q64" s="64">
        <v>-23861</v>
      </c>
      <c r="R64" s="64">
        <v>-7861</v>
      </c>
      <c r="S64" s="64">
        <v>0</v>
      </c>
      <c r="T64" s="64">
        <v>-12967</v>
      </c>
      <c r="U64" s="64">
        <v>-12967</v>
      </c>
      <c r="V64" s="64">
        <v>-12967</v>
      </c>
      <c r="W64" s="64">
        <v>0</v>
      </c>
      <c r="X64" s="64">
        <v>-35823</v>
      </c>
      <c r="Y64" s="64">
        <v>-35823</v>
      </c>
      <c r="Z64" s="64">
        <v>-35823</v>
      </c>
      <c r="AA64" s="64">
        <v>0</v>
      </c>
      <c r="AB64" s="64">
        <v>-2690</v>
      </c>
      <c r="AC64" s="64">
        <v>-2690</v>
      </c>
      <c r="AD64" s="64">
        <v>-2686</v>
      </c>
      <c r="AE64" s="64">
        <v>0</v>
      </c>
      <c r="AF64" s="64">
        <v>0</v>
      </c>
      <c r="AG64" s="64">
        <v>0</v>
      </c>
      <c r="AH64" s="64">
        <v>0</v>
      </c>
      <c r="AI64" s="64">
        <v>0</v>
      </c>
      <c r="AJ64" s="64">
        <v>0</v>
      </c>
      <c r="AK64" s="64">
        <v>0</v>
      </c>
      <c r="AL64" s="64">
        <v>0</v>
      </c>
      <c r="AM64" s="64">
        <v>0</v>
      </c>
      <c r="AN64" s="64">
        <v>0</v>
      </c>
      <c r="AO64" s="64">
        <v>0</v>
      </c>
      <c r="AP64" s="64">
        <v>-2590</v>
      </c>
      <c r="AQ64" s="64">
        <v>0</v>
      </c>
      <c r="AR64" s="64">
        <v>0</v>
      </c>
      <c r="AS64" s="64">
        <v>-6388</v>
      </c>
      <c r="AT64" s="64">
        <v>-6388</v>
      </c>
      <c r="AU64" s="64">
        <v>0</v>
      </c>
      <c r="AV64" s="64">
        <v>-25402</v>
      </c>
      <c r="AW64" s="64">
        <v>-46880</v>
      </c>
      <c r="AX64" s="64">
        <v>-25402</v>
      </c>
      <c r="AY64" s="64">
        <v>0</v>
      </c>
      <c r="AZ64" s="64">
        <v>-75533</v>
      </c>
      <c r="BA64" s="64">
        <v>-89873</v>
      </c>
      <c r="BB64" s="64">
        <v>-159873</v>
      </c>
      <c r="BC64" s="64">
        <v>0</v>
      </c>
      <c r="BD64" s="64">
        <v>-77690</v>
      </c>
      <c r="BE64" s="64">
        <v>-112252</v>
      </c>
      <c r="BF64" s="64">
        <v>-126297</v>
      </c>
      <c r="BG64" s="64">
        <v>-2940</v>
      </c>
      <c r="BH64" s="64">
        <v>-77811</v>
      </c>
      <c r="BI64" s="64">
        <v>-21</v>
      </c>
      <c r="BJ64" s="64">
        <v>0</v>
      </c>
      <c r="BK64" s="64">
        <v>0</v>
      </c>
      <c r="BL64" s="64">
        <v>-7861</v>
      </c>
      <c r="BM64" s="64">
        <v>-12967</v>
      </c>
      <c r="BN64" s="64">
        <v>-35823</v>
      </c>
      <c r="BO64" s="64">
        <v>-2686</v>
      </c>
      <c r="BP64" s="64">
        <v>0</v>
      </c>
      <c r="BQ64" s="64">
        <v>0</v>
      </c>
      <c r="BR64" s="64">
        <v>-2590</v>
      </c>
      <c r="BS64" s="64">
        <v>-6388</v>
      </c>
      <c r="BT64" s="64">
        <v>-25402</v>
      </c>
      <c r="BU64" s="64">
        <v>-159873</v>
      </c>
      <c r="BV64" s="64">
        <v>-126297</v>
      </c>
      <c r="BW64" s="64">
        <v>-77811</v>
      </c>
    </row>
    <row r="65" spans="2:75" x14ac:dyDescent="0.2">
      <c r="B65" s="63" t="s">
        <v>98</v>
      </c>
      <c r="C65" s="62">
        <v>-1463</v>
      </c>
      <c r="D65" s="62">
        <v>-3495</v>
      </c>
      <c r="E65" s="62">
        <v>-6508</v>
      </c>
      <c r="F65" s="62">
        <v>-11451</v>
      </c>
      <c r="G65" s="62">
        <v>-6967</v>
      </c>
      <c r="H65" s="62">
        <v>-13967</v>
      </c>
      <c r="I65" s="62">
        <v>-27473</v>
      </c>
      <c r="J65" s="62">
        <v>-33494</v>
      </c>
      <c r="K65" s="62">
        <v>-6897</v>
      </c>
      <c r="L65" s="62">
        <v>-23191</v>
      </c>
      <c r="M65" s="62">
        <v>-78734</v>
      </c>
      <c r="N65" s="62">
        <v>-90146</v>
      </c>
      <c r="O65" s="62">
        <v>-5165</v>
      </c>
      <c r="P65" s="62">
        <v>-43827</v>
      </c>
      <c r="Q65" s="62">
        <v>-50311</v>
      </c>
      <c r="R65" s="62">
        <v>-55208</v>
      </c>
      <c r="S65" s="62">
        <v>-4263</v>
      </c>
      <c r="T65" s="62">
        <v>-19168</v>
      </c>
      <c r="U65" s="62">
        <v>-26175</v>
      </c>
      <c r="V65" s="62">
        <v>-79066</v>
      </c>
      <c r="W65" s="62">
        <v>-8058</v>
      </c>
      <c r="X65" s="62">
        <v>-16588</v>
      </c>
      <c r="Y65" s="62">
        <v>-31890</v>
      </c>
      <c r="Z65" s="62">
        <v>-43925</v>
      </c>
      <c r="AA65" s="62">
        <v>-12585</v>
      </c>
      <c r="AB65" s="62">
        <v>-34711</v>
      </c>
      <c r="AC65" s="62">
        <v>-40962</v>
      </c>
      <c r="AD65" s="62">
        <v>-48304</v>
      </c>
      <c r="AE65" s="62">
        <v>-10210</v>
      </c>
      <c r="AF65" s="62">
        <v>-20420</v>
      </c>
      <c r="AG65" s="62">
        <v>-34908</v>
      </c>
      <c r="AH65" s="62">
        <v>-49391</v>
      </c>
      <c r="AI65" s="62">
        <v>-12687</v>
      </c>
      <c r="AJ65" s="62">
        <v>-34087</v>
      </c>
      <c r="AK65" s="62">
        <v>-57461</v>
      </c>
      <c r="AL65" s="62">
        <v>-60641</v>
      </c>
      <c r="AM65" s="62">
        <v>-12376</v>
      </c>
      <c r="AN65" s="62">
        <v>-12376</v>
      </c>
      <c r="AO65" s="62">
        <v>-33096</v>
      </c>
      <c r="AP65" s="62">
        <v>-35953</v>
      </c>
      <c r="AQ65" s="62">
        <v>-17755</v>
      </c>
      <c r="AR65" s="62">
        <v>-19736</v>
      </c>
      <c r="AS65" s="62">
        <v>-21543</v>
      </c>
      <c r="AT65" s="62">
        <v>-56751</v>
      </c>
      <c r="AU65" s="62">
        <v>-1493</v>
      </c>
      <c r="AV65" s="62">
        <v>-2986</v>
      </c>
      <c r="AW65" s="62">
        <v>-4479</v>
      </c>
      <c r="AX65" s="62">
        <v>-20420</v>
      </c>
      <c r="AY65" s="62">
        <v>-1493</v>
      </c>
      <c r="AZ65" s="62">
        <v>-2987</v>
      </c>
      <c r="BA65" s="62">
        <v>-14480</v>
      </c>
      <c r="BB65" s="62">
        <v>-54978</v>
      </c>
      <c r="BC65" s="62">
        <v>0</v>
      </c>
      <c r="BD65" s="62">
        <v>-60000</v>
      </c>
      <c r="BE65" s="62">
        <v>-60000</v>
      </c>
      <c r="BF65" s="62">
        <v>-72000</v>
      </c>
      <c r="BG65" s="62">
        <v>-50000</v>
      </c>
      <c r="BH65" s="62">
        <v>-110000</v>
      </c>
      <c r="BI65" s="62">
        <v>-11451</v>
      </c>
      <c r="BJ65" s="62">
        <v>-33494</v>
      </c>
      <c r="BK65" s="62">
        <v>-90146</v>
      </c>
      <c r="BL65" s="62">
        <v>-55208</v>
      </c>
      <c r="BM65" s="62">
        <v>-79066</v>
      </c>
      <c r="BN65" s="62">
        <v>-43925</v>
      </c>
      <c r="BO65" s="62">
        <v>-48304</v>
      </c>
      <c r="BP65" s="62">
        <v>-49391</v>
      </c>
      <c r="BQ65" s="62">
        <v>-60641</v>
      </c>
      <c r="BR65" s="62">
        <v>-35953</v>
      </c>
      <c r="BS65" s="62">
        <v>-56751</v>
      </c>
      <c r="BT65" s="62">
        <v>-20420</v>
      </c>
      <c r="BU65" s="62">
        <v>-54978</v>
      </c>
      <c r="BV65" s="62">
        <v>-72000</v>
      </c>
      <c r="BW65" s="62">
        <v>-110000</v>
      </c>
    </row>
    <row r="66" spans="2:75" x14ac:dyDescent="0.2">
      <c r="B66" s="63" t="s">
        <v>97</v>
      </c>
      <c r="C66" s="62">
        <v>0</v>
      </c>
      <c r="D66" s="62">
        <v>0</v>
      </c>
      <c r="E66" s="62">
        <v>16502</v>
      </c>
      <c r="F66" s="62">
        <v>16502</v>
      </c>
      <c r="G66" s="62">
        <v>882</v>
      </c>
      <c r="H66" s="62">
        <v>4189</v>
      </c>
      <c r="I66" s="62">
        <v>41459</v>
      </c>
      <c r="J66" s="62">
        <v>77305</v>
      </c>
      <c r="K66" s="62">
        <v>100</v>
      </c>
      <c r="L66" s="62">
        <v>83</v>
      </c>
      <c r="M66" s="62">
        <v>3759</v>
      </c>
      <c r="N66" s="62">
        <v>6442</v>
      </c>
      <c r="O66" s="62">
        <v>511</v>
      </c>
      <c r="P66" s="62">
        <v>32213</v>
      </c>
      <c r="Q66" s="62">
        <v>32216</v>
      </c>
      <c r="R66" s="62">
        <v>33068</v>
      </c>
      <c r="S66" s="62">
        <v>5011</v>
      </c>
      <c r="T66" s="62">
        <v>8770</v>
      </c>
      <c r="U66" s="62">
        <v>13049</v>
      </c>
      <c r="V66" s="62">
        <v>68486</v>
      </c>
      <c r="W66" s="62">
        <v>312</v>
      </c>
      <c r="X66" s="62">
        <v>9038</v>
      </c>
      <c r="Y66" s="62">
        <v>36604</v>
      </c>
      <c r="Z66" s="62">
        <v>38183</v>
      </c>
      <c r="AA66" s="62">
        <v>25062</v>
      </c>
      <c r="AB66" s="62">
        <v>25062</v>
      </c>
      <c r="AC66" s="62">
        <v>53981</v>
      </c>
      <c r="AD66" s="62">
        <v>62184</v>
      </c>
      <c r="AE66" s="62">
        <v>0</v>
      </c>
      <c r="AF66" s="62">
        <v>1420</v>
      </c>
      <c r="AG66" s="62">
        <v>10386</v>
      </c>
      <c r="AH66" s="62">
        <v>10386</v>
      </c>
      <c r="AI66" s="62">
        <v>0</v>
      </c>
      <c r="AJ66" s="62">
        <v>38000</v>
      </c>
      <c r="AK66" s="62">
        <v>44562</v>
      </c>
      <c r="AL66" s="62">
        <v>44562</v>
      </c>
      <c r="AM66" s="62">
        <v>11000</v>
      </c>
      <c r="AN66" s="62">
        <v>11000</v>
      </c>
      <c r="AO66" s="62">
        <v>11000</v>
      </c>
      <c r="AP66" s="62">
        <v>11000</v>
      </c>
      <c r="AQ66" s="62">
        <v>29696</v>
      </c>
      <c r="AR66" s="62">
        <v>29696</v>
      </c>
      <c r="AS66" s="62">
        <v>29696</v>
      </c>
      <c r="AT66" s="62">
        <v>29696</v>
      </c>
      <c r="AU66" s="62">
        <v>0</v>
      </c>
      <c r="AV66" s="62">
        <v>0</v>
      </c>
      <c r="AW66" s="62">
        <v>50000</v>
      </c>
      <c r="AX66" s="62">
        <v>64446</v>
      </c>
      <c r="AY66" s="62">
        <v>0</v>
      </c>
      <c r="AZ66" s="62">
        <v>100000</v>
      </c>
      <c r="BA66" s="62">
        <v>100000</v>
      </c>
      <c r="BB66" s="62">
        <v>160000</v>
      </c>
      <c r="BC66" s="62">
        <v>0</v>
      </c>
      <c r="BD66" s="62">
        <v>50000</v>
      </c>
      <c r="BE66" s="62">
        <v>100000</v>
      </c>
      <c r="BF66" s="62">
        <v>100000</v>
      </c>
      <c r="BG66" s="62">
        <v>0</v>
      </c>
      <c r="BH66" s="62">
        <v>210000</v>
      </c>
      <c r="BI66" s="62">
        <v>16502</v>
      </c>
      <c r="BJ66" s="62">
        <v>77305</v>
      </c>
      <c r="BK66" s="62">
        <v>6442</v>
      </c>
      <c r="BL66" s="62">
        <v>33068</v>
      </c>
      <c r="BM66" s="62">
        <v>68486</v>
      </c>
      <c r="BN66" s="62">
        <v>38183</v>
      </c>
      <c r="BO66" s="62">
        <v>62184</v>
      </c>
      <c r="BP66" s="62">
        <v>10386</v>
      </c>
      <c r="BQ66" s="62">
        <v>44562</v>
      </c>
      <c r="BR66" s="62">
        <v>11000</v>
      </c>
      <c r="BS66" s="62">
        <v>29696</v>
      </c>
      <c r="BT66" s="62">
        <v>64446</v>
      </c>
      <c r="BU66" s="62">
        <v>160000</v>
      </c>
      <c r="BV66" s="62">
        <v>100000</v>
      </c>
      <c r="BW66" s="62">
        <v>210000</v>
      </c>
    </row>
    <row r="67" spans="2:75" x14ac:dyDescent="0.2">
      <c r="B67" s="63" t="s">
        <v>96</v>
      </c>
      <c r="C67" s="64">
        <v>0</v>
      </c>
      <c r="D67" s="64">
        <v>0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-5499</v>
      </c>
      <c r="O67" s="64">
        <v>0</v>
      </c>
      <c r="P67" s="64">
        <v>0</v>
      </c>
      <c r="Q67" s="64">
        <v>0</v>
      </c>
      <c r="R67" s="64">
        <v>-10699</v>
      </c>
      <c r="S67" s="64">
        <v>0</v>
      </c>
      <c r="T67" s="64">
        <v>0</v>
      </c>
      <c r="U67" s="64">
        <v>0</v>
      </c>
      <c r="V67" s="64">
        <v>-12700</v>
      </c>
      <c r="W67" s="64">
        <v>0</v>
      </c>
      <c r="X67" s="64">
        <v>0</v>
      </c>
      <c r="Y67" s="64">
        <v>0</v>
      </c>
      <c r="Z67" s="64">
        <v>0</v>
      </c>
      <c r="AA67" s="64">
        <v>0</v>
      </c>
      <c r="AB67" s="64">
        <v>0</v>
      </c>
      <c r="AC67" s="64">
        <v>0</v>
      </c>
      <c r="AD67" s="64">
        <v>0</v>
      </c>
      <c r="AE67" s="64">
        <v>0</v>
      </c>
      <c r="AF67" s="64">
        <v>0</v>
      </c>
      <c r="AG67" s="64">
        <v>0</v>
      </c>
      <c r="AH67" s="64">
        <v>0</v>
      </c>
      <c r="AI67" s="64">
        <v>0</v>
      </c>
      <c r="AJ67" s="64">
        <v>0</v>
      </c>
      <c r="AK67" s="64">
        <v>0</v>
      </c>
      <c r="AL67" s="64">
        <v>0</v>
      </c>
      <c r="AM67" s="64">
        <v>0</v>
      </c>
      <c r="AN67" s="64">
        <v>0</v>
      </c>
      <c r="AO67" s="64">
        <v>0</v>
      </c>
      <c r="AP67" s="64">
        <v>-4000</v>
      </c>
      <c r="AQ67" s="64">
        <v>0</v>
      </c>
      <c r="AR67" s="64">
        <v>0</v>
      </c>
      <c r="AS67" s="64">
        <v>0</v>
      </c>
      <c r="AT67" s="64">
        <v>-8000</v>
      </c>
      <c r="AU67" s="64">
        <v>0</v>
      </c>
      <c r="AV67" s="64">
        <v>0</v>
      </c>
      <c r="AW67" s="64">
        <v>0</v>
      </c>
      <c r="AX67" s="64">
        <v>-21478</v>
      </c>
      <c r="AY67" s="64">
        <v>0</v>
      </c>
      <c r="AZ67" s="64">
        <v>0</v>
      </c>
      <c r="BA67" s="64">
        <v>-18678</v>
      </c>
      <c r="BB67" s="64">
        <v>-18678</v>
      </c>
      <c r="BC67" s="64">
        <v>0</v>
      </c>
      <c r="BD67" s="64">
        <v>0</v>
      </c>
      <c r="BE67" s="64">
        <v>-20438</v>
      </c>
      <c r="BF67" s="64">
        <v>-26393</v>
      </c>
      <c r="BG67" s="64">
        <v>0</v>
      </c>
      <c r="BH67" s="64">
        <v>0</v>
      </c>
      <c r="BI67" s="64">
        <v>0</v>
      </c>
      <c r="BJ67" s="64">
        <v>0</v>
      </c>
      <c r="BK67" s="64">
        <v>-5499</v>
      </c>
      <c r="BL67" s="64">
        <v>-10699</v>
      </c>
      <c r="BM67" s="64">
        <v>-12700</v>
      </c>
      <c r="BN67" s="64">
        <v>0</v>
      </c>
      <c r="BO67" s="64">
        <v>0</v>
      </c>
      <c r="BP67" s="64">
        <v>0</v>
      </c>
      <c r="BQ67" s="64">
        <v>0</v>
      </c>
      <c r="BR67" s="64">
        <v>-4000</v>
      </c>
      <c r="BS67" s="64">
        <v>-8000</v>
      </c>
      <c r="BT67" s="64">
        <v>-21478</v>
      </c>
      <c r="BU67" s="64">
        <v>-18678</v>
      </c>
      <c r="BV67" s="64">
        <v>-26393</v>
      </c>
      <c r="BW67" s="64">
        <v>0</v>
      </c>
    </row>
    <row r="68" spans="2:75" x14ac:dyDescent="0.2">
      <c r="B68" s="63" t="s">
        <v>95</v>
      </c>
      <c r="C68" s="62">
        <v>0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0</v>
      </c>
      <c r="AF68" s="62">
        <v>0</v>
      </c>
      <c r="AG68" s="62">
        <v>0</v>
      </c>
      <c r="AH68" s="62">
        <v>0</v>
      </c>
      <c r="AI68" s="62">
        <v>0</v>
      </c>
      <c r="AJ68" s="62">
        <v>0</v>
      </c>
      <c r="AK68" s="62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Q68" s="62">
        <v>0</v>
      </c>
      <c r="AR68" s="62">
        <v>0</v>
      </c>
      <c r="AS68" s="62">
        <v>0</v>
      </c>
      <c r="AT68" s="62">
        <v>0</v>
      </c>
      <c r="AU68" s="62">
        <v>0</v>
      </c>
      <c r="AV68" s="62">
        <v>0</v>
      </c>
      <c r="AW68" s="62">
        <v>0</v>
      </c>
      <c r="AX68" s="62">
        <v>-278522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  <c r="BD68" s="62">
        <v>0</v>
      </c>
      <c r="BE68" s="62">
        <v>0</v>
      </c>
      <c r="BF68" s="62">
        <v>0</v>
      </c>
      <c r="BG68" s="62">
        <v>0</v>
      </c>
      <c r="BH68" s="62"/>
      <c r="BI68" s="62">
        <v>0</v>
      </c>
      <c r="BJ68" s="62">
        <v>0</v>
      </c>
      <c r="BK68" s="62">
        <v>0</v>
      </c>
      <c r="BL68" s="62">
        <v>0</v>
      </c>
      <c r="BM68" s="62">
        <v>0</v>
      </c>
      <c r="BN68" s="62">
        <v>0</v>
      </c>
      <c r="BO68" s="62">
        <v>0</v>
      </c>
      <c r="BP68" s="62">
        <v>0</v>
      </c>
      <c r="BQ68" s="62">
        <v>0</v>
      </c>
      <c r="BR68" s="62">
        <v>0</v>
      </c>
      <c r="BS68" s="62">
        <v>0</v>
      </c>
      <c r="BT68" s="62">
        <v>-278522</v>
      </c>
      <c r="BU68" s="62">
        <v>0</v>
      </c>
      <c r="BV68" s="62">
        <v>0</v>
      </c>
      <c r="BW68" s="62">
        <v>0</v>
      </c>
    </row>
    <row r="69" spans="2:75" x14ac:dyDescent="0.2">
      <c r="B69" s="63" t="s">
        <v>94</v>
      </c>
      <c r="C69" s="62">
        <v>0</v>
      </c>
      <c r="D69" s="62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30342</v>
      </c>
      <c r="V69" s="62">
        <v>44368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  <c r="AK69" s="62">
        <v>0</v>
      </c>
      <c r="AL69" s="62">
        <v>0</v>
      </c>
      <c r="AM69" s="62">
        <v>0</v>
      </c>
      <c r="AN69" s="62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141166</v>
      </c>
      <c r="AW69" s="62">
        <v>141166</v>
      </c>
      <c r="AX69" s="62">
        <v>141166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/>
      <c r="BI69" s="62">
        <v>0</v>
      </c>
      <c r="BJ69" s="62">
        <v>0</v>
      </c>
      <c r="BK69" s="62">
        <v>0</v>
      </c>
      <c r="BL69" s="62">
        <v>0</v>
      </c>
      <c r="BM69" s="62">
        <v>44368</v>
      </c>
      <c r="BN69" s="62">
        <v>0</v>
      </c>
      <c r="BO69" s="62">
        <v>0</v>
      </c>
      <c r="BP69" s="62">
        <v>0</v>
      </c>
      <c r="BQ69" s="62">
        <v>0</v>
      </c>
      <c r="BR69" s="62">
        <v>0</v>
      </c>
      <c r="BS69" s="62">
        <v>0</v>
      </c>
      <c r="BT69" s="62">
        <v>141166</v>
      </c>
      <c r="BU69" s="62">
        <v>0</v>
      </c>
      <c r="BV69" s="62">
        <v>0</v>
      </c>
      <c r="BW69" s="62">
        <v>0</v>
      </c>
    </row>
    <row r="70" spans="2:75" x14ac:dyDescent="0.2">
      <c r="B70" s="63" t="s">
        <v>93</v>
      </c>
      <c r="C70" s="62">
        <v>0</v>
      </c>
      <c r="D70" s="62">
        <v>0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2">
        <v>0</v>
      </c>
      <c r="AA70" s="62">
        <v>0</v>
      </c>
      <c r="AB70" s="62">
        <v>0</v>
      </c>
      <c r="AC70" s="62">
        <v>0</v>
      </c>
      <c r="AD70" s="62">
        <v>0</v>
      </c>
      <c r="AE70" s="62">
        <v>0</v>
      </c>
      <c r="AF70" s="62">
        <v>0</v>
      </c>
      <c r="AG70" s="62">
        <v>0</v>
      </c>
      <c r="AH70" s="62">
        <v>0</v>
      </c>
      <c r="AI70" s="62">
        <v>0</v>
      </c>
      <c r="AJ70" s="62">
        <v>0</v>
      </c>
      <c r="AK70" s="62">
        <v>0</v>
      </c>
      <c r="AL70" s="62">
        <v>0</v>
      </c>
      <c r="AM70" s="62">
        <v>0</v>
      </c>
      <c r="AN70" s="62">
        <v>-2219</v>
      </c>
      <c r="AO70" s="62">
        <v>-3582</v>
      </c>
      <c r="AP70" s="62">
        <v>-4608</v>
      </c>
      <c r="AQ70" s="62">
        <v>-992</v>
      </c>
      <c r="AR70" s="62">
        <v>-2001</v>
      </c>
      <c r="AS70" s="62">
        <v>-3014</v>
      </c>
      <c r="AT70" s="62">
        <v>-4063</v>
      </c>
      <c r="AU70" s="62">
        <v>-1061</v>
      </c>
      <c r="AV70" s="62">
        <v>-2139</v>
      </c>
      <c r="AW70" s="62">
        <v>-3236</v>
      </c>
      <c r="AX70" s="62">
        <v>-3934</v>
      </c>
      <c r="AY70" s="62">
        <v>-987</v>
      </c>
      <c r="AZ70" s="62">
        <v>-2140</v>
      </c>
      <c r="BA70" s="62">
        <v>-3378</v>
      </c>
      <c r="BB70" s="62">
        <v>-4637</v>
      </c>
      <c r="BC70" s="62">
        <v>-995</v>
      </c>
      <c r="BD70" s="62">
        <v>-2050</v>
      </c>
      <c r="BE70" s="62">
        <v>-3533</v>
      </c>
      <c r="BF70" s="62">
        <v>-4534</v>
      </c>
      <c r="BG70" s="62">
        <v>-1779</v>
      </c>
      <c r="BH70" s="62">
        <v>-3451</v>
      </c>
      <c r="BI70" s="62">
        <v>0</v>
      </c>
      <c r="BJ70" s="62">
        <v>0</v>
      </c>
      <c r="BK70" s="62">
        <v>0</v>
      </c>
      <c r="BL70" s="62">
        <v>0</v>
      </c>
      <c r="BM70" s="62">
        <v>0</v>
      </c>
      <c r="BN70" s="62">
        <v>0</v>
      </c>
      <c r="BO70" s="62">
        <v>0</v>
      </c>
      <c r="BP70" s="62">
        <v>0</v>
      </c>
      <c r="BQ70" s="62">
        <v>0</v>
      </c>
      <c r="BR70" s="62">
        <v>-4608</v>
      </c>
      <c r="BS70" s="62">
        <v>-4063</v>
      </c>
      <c r="BT70" s="62">
        <v>-3934</v>
      </c>
      <c r="BU70" s="62">
        <v>-4637</v>
      </c>
      <c r="BV70" s="62">
        <v>-4534</v>
      </c>
      <c r="BW70" s="62">
        <v>-3451</v>
      </c>
    </row>
    <row r="71" spans="2:75" s="61" customFormat="1" ht="11.25" customHeight="1" x14ac:dyDescent="0.25">
      <c r="B71" s="37" t="s">
        <v>92</v>
      </c>
      <c r="C71" s="36">
        <v>-1463</v>
      </c>
      <c r="D71" s="36">
        <v>-3495</v>
      </c>
      <c r="E71" s="36">
        <v>9994</v>
      </c>
      <c r="F71" s="36">
        <v>5030</v>
      </c>
      <c r="G71" s="36">
        <v>-6085</v>
      </c>
      <c r="H71" s="36">
        <v>-9778</v>
      </c>
      <c r="I71" s="36">
        <v>13986</v>
      </c>
      <c r="J71" s="36">
        <v>43811</v>
      </c>
      <c r="K71" s="36">
        <v>-6797</v>
      </c>
      <c r="L71" s="36">
        <v>-23108</v>
      </c>
      <c r="M71" s="36">
        <v>-74975</v>
      </c>
      <c r="N71" s="36">
        <v>-89203</v>
      </c>
      <c r="O71" s="36">
        <v>-4654</v>
      </c>
      <c r="P71" s="36">
        <v>-35475</v>
      </c>
      <c r="Q71" s="36">
        <v>-41956</v>
      </c>
      <c r="R71" s="36">
        <v>-40700</v>
      </c>
      <c r="S71" s="36">
        <v>748</v>
      </c>
      <c r="T71" s="36">
        <v>-23343</v>
      </c>
      <c r="U71" s="36">
        <v>5512</v>
      </c>
      <c r="V71" s="36">
        <v>9384</v>
      </c>
      <c r="W71" s="36">
        <v>-7746</v>
      </c>
      <c r="X71" s="36">
        <v>-43273</v>
      </c>
      <c r="Y71" s="36">
        <v>-31009</v>
      </c>
      <c r="Z71" s="36">
        <v>-41465</v>
      </c>
      <c r="AA71" s="36">
        <v>12477</v>
      </c>
      <c r="AB71" s="36">
        <v>-12339</v>
      </c>
      <c r="AC71" s="36">
        <v>10329</v>
      </c>
      <c r="AD71" s="36">
        <v>11194</v>
      </c>
      <c r="AE71" s="36">
        <v>-10210</v>
      </c>
      <c r="AF71" s="36">
        <v>-19000</v>
      </c>
      <c r="AG71" s="36">
        <v>-24522</v>
      </c>
      <c r="AH71" s="36">
        <v>-39005</v>
      </c>
      <c r="AI71" s="36">
        <v>-12687</v>
      </c>
      <c r="AJ71" s="36">
        <v>3913</v>
      </c>
      <c r="AK71" s="36">
        <v>-12899</v>
      </c>
      <c r="AL71" s="36">
        <v>-16079</v>
      </c>
      <c r="AM71" s="36">
        <v>-1376</v>
      </c>
      <c r="AN71" s="36">
        <v>-3595</v>
      </c>
      <c r="AO71" s="36">
        <v>-25678</v>
      </c>
      <c r="AP71" s="36">
        <v>-36151</v>
      </c>
      <c r="AQ71" s="36">
        <v>10949</v>
      </c>
      <c r="AR71" s="36">
        <v>7959</v>
      </c>
      <c r="AS71" s="36">
        <v>-1249</v>
      </c>
      <c r="AT71" s="36">
        <v>-45506</v>
      </c>
      <c r="AU71" s="36">
        <v>-2554</v>
      </c>
      <c r="AV71" s="36">
        <v>110639</v>
      </c>
      <c r="AW71" s="36">
        <v>136571</v>
      </c>
      <c r="AX71" s="36">
        <v>-156810</v>
      </c>
      <c r="AY71" s="36">
        <v>-6493</v>
      </c>
      <c r="AZ71" s="36">
        <v>15327</v>
      </c>
      <c r="BA71" s="36">
        <v>-36363</v>
      </c>
      <c r="BB71" s="36">
        <v>-88120</v>
      </c>
      <c r="BC71" s="36">
        <v>-995</v>
      </c>
      <c r="BD71" s="36">
        <v>-105944</v>
      </c>
      <c r="BE71" s="36">
        <v>-112427</v>
      </c>
      <c r="BF71" s="36">
        <v>-145428</v>
      </c>
      <c r="BG71" s="36">
        <f>+SUM(BG62:BG70)</f>
        <v>-54719</v>
      </c>
      <c r="BH71" s="36">
        <v>16291</v>
      </c>
      <c r="BI71" s="36">
        <v>5030</v>
      </c>
      <c r="BJ71" s="36">
        <v>43811</v>
      </c>
      <c r="BK71" s="36">
        <v>-89203</v>
      </c>
      <c r="BL71" s="36">
        <v>-40700</v>
      </c>
      <c r="BM71" s="36">
        <v>9384</v>
      </c>
      <c r="BN71" s="36">
        <v>-41465</v>
      </c>
      <c r="BO71" s="36">
        <v>11194</v>
      </c>
      <c r="BP71" s="36">
        <v>-39005</v>
      </c>
      <c r="BQ71" s="36">
        <v>-16079</v>
      </c>
      <c r="BR71" s="36">
        <v>-36151</v>
      </c>
      <c r="BS71" s="36">
        <v>-45506</v>
      </c>
      <c r="BT71" s="36">
        <v>-156810</v>
      </c>
      <c r="BU71" s="36">
        <v>-88120</v>
      </c>
      <c r="BV71" s="36">
        <v>-145428</v>
      </c>
      <c r="BW71" s="36">
        <v>16291</v>
      </c>
    </row>
    <row r="72" spans="2:75" x14ac:dyDescent="0.2">
      <c r="B72" s="60"/>
      <c r="C72" s="59">
        <v>0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59">
        <v>0</v>
      </c>
      <c r="K72" s="59">
        <v>0</v>
      </c>
      <c r="L72" s="59">
        <v>0</v>
      </c>
      <c r="M72" s="59">
        <v>0</v>
      </c>
      <c r="N72" s="59">
        <v>0</v>
      </c>
      <c r="O72" s="59">
        <v>0</v>
      </c>
      <c r="P72" s="59">
        <v>0</v>
      </c>
      <c r="Q72" s="59">
        <v>0</v>
      </c>
      <c r="R72" s="59">
        <v>0</v>
      </c>
      <c r="S72" s="59">
        <v>0</v>
      </c>
      <c r="T72" s="59">
        <v>0</v>
      </c>
      <c r="U72" s="59">
        <v>0</v>
      </c>
      <c r="V72" s="59">
        <v>0</v>
      </c>
      <c r="W72" s="59">
        <v>0</v>
      </c>
      <c r="X72" s="59">
        <v>0</v>
      </c>
      <c r="Y72" s="59">
        <v>0</v>
      </c>
      <c r="Z72" s="59">
        <v>0</v>
      </c>
      <c r="AA72" s="59">
        <v>0</v>
      </c>
      <c r="AB72" s="59">
        <v>0</v>
      </c>
      <c r="AC72" s="59">
        <v>0</v>
      </c>
      <c r="AD72" s="59">
        <v>0</v>
      </c>
      <c r="AE72" s="59">
        <v>0</v>
      </c>
      <c r="AF72" s="59">
        <v>0</v>
      </c>
      <c r="AG72" s="59">
        <v>0</v>
      </c>
      <c r="AH72" s="59">
        <v>0</v>
      </c>
      <c r="AI72" s="59">
        <v>0</v>
      </c>
      <c r="AJ72" s="59">
        <v>0</v>
      </c>
      <c r="AK72" s="59">
        <v>0</v>
      </c>
      <c r="AL72" s="59">
        <v>0</v>
      </c>
      <c r="AM72" s="59">
        <v>0</v>
      </c>
      <c r="AN72" s="59">
        <v>0</v>
      </c>
      <c r="AO72" s="59">
        <v>0</v>
      </c>
      <c r="AP72" s="59">
        <v>0</v>
      </c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>
        <v>0</v>
      </c>
      <c r="BK72" s="59">
        <v>0</v>
      </c>
      <c r="BL72" s="59">
        <v>0</v>
      </c>
      <c r="BM72" s="59">
        <v>0</v>
      </c>
      <c r="BN72" s="59">
        <v>0</v>
      </c>
      <c r="BO72" s="59">
        <v>0</v>
      </c>
      <c r="BP72" s="59">
        <v>0</v>
      </c>
      <c r="BQ72" s="59">
        <v>0</v>
      </c>
      <c r="BR72" s="59">
        <v>0</v>
      </c>
      <c r="BS72" s="59"/>
      <c r="BT72" s="59">
        <v>0</v>
      </c>
      <c r="BU72" s="59">
        <v>0</v>
      </c>
      <c r="BV72" s="59">
        <v>0</v>
      </c>
      <c r="BW72" s="59">
        <v>0</v>
      </c>
    </row>
    <row r="73" spans="2:75" ht="23.25" customHeight="1" x14ac:dyDescent="0.2">
      <c r="B73" s="37" t="s">
        <v>91</v>
      </c>
      <c r="C73" s="36">
        <v>-11185</v>
      </c>
      <c r="D73" s="36">
        <v>-7480</v>
      </c>
      <c r="E73" s="36">
        <v>25858</v>
      </c>
      <c r="F73" s="36">
        <v>40031</v>
      </c>
      <c r="G73" s="36">
        <v>-7702</v>
      </c>
      <c r="H73" s="36">
        <v>-13180</v>
      </c>
      <c r="I73" s="36">
        <v>22174</v>
      </c>
      <c r="J73" s="36">
        <v>51686</v>
      </c>
      <c r="K73" s="36">
        <v>-18637</v>
      </c>
      <c r="L73" s="36">
        <v>-42241</v>
      </c>
      <c r="M73" s="36">
        <v>-70173</v>
      </c>
      <c r="N73" s="36">
        <v>-106611</v>
      </c>
      <c r="O73" s="36">
        <v>-45162</v>
      </c>
      <c r="P73" s="36">
        <v>-56357</v>
      </c>
      <c r="Q73" s="36">
        <v>-2603</v>
      </c>
      <c r="R73" s="36">
        <v>-50354</v>
      </c>
      <c r="S73" s="36">
        <v>-4780</v>
      </c>
      <c r="T73" s="36">
        <v>-1536</v>
      </c>
      <c r="U73" s="36">
        <v>29041</v>
      </c>
      <c r="V73" s="36">
        <v>267</v>
      </c>
      <c r="W73" s="36">
        <v>16218</v>
      </c>
      <c r="X73" s="36">
        <v>1571</v>
      </c>
      <c r="Y73" s="36">
        <v>-2001</v>
      </c>
      <c r="Z73" s="36">
        <v>-1502</v>
      </c>
      <c r="AA73" s="36">
        <v>8135</v>
      </c>
      <c r="AB73" s="36">
        <v>-1244</v>
      </c>
      <c r="AC73" s="36">
        <v>12561</v>
      </c>
      <c r="AD73" s="36">
        <v>12279</v>
      </c>
      <c r="AE73" s="36">
        <v>-6328</v>
      </c>
      <c r="AF73" s="36">
        <v>-2990</v>
      </c>
      <c r="AG73" s="36">
        <v>189</v>
      </c>
      <c r="AH73" s="36">
        <v>-7366</v>
      </c>
      <c r="AI73" s="36">
        <v>-2598</v>
      </c>
      <c r="AJ73" s="36">
        <v>-7634</v>
      </c>
      <c r="AK73" s="36">
        <v>-6271</v>
      </c>
      <c r="AL73" s="36">
        <v>-7621</v>
      </c>
      <c r="AM73" s="36">
        <v>10592</v>
      </c>
      <c r="AN73" s="36">
        <v>15943</v>
      </c>
      <c r="AO73" s="36">
        <v>12302</v>
      </c>
      <c r="AP73" s="36">
        <v>31640</v>
      </c>
      <c r="AQ73" s="36">
        <v>28905</v>
      </c>
      <c r="AR73" s="36">
        <v>87175</v>
      </c>
      <c r="AS73" s="36">
        <v>165468</v>
      </c>
      <c r="AT73" s="36">
        <v>221933</v>
      </c>
      <c r="AU73" s="36">
        <v>-68490</v>
      </c>
      <c r="AV73" s="36">
        <v>53041</v>
      </c>
      <c r="AW73" s="36">
        <v>127901</v>
      </c>
      <c r="AX73" s="36">
        <v>-128558</v>
      </c>
      <c r="AY73" s="36">
        <v>28883.300999999999</v>
      </c>
      <c r="AZ73" s="36">
        <v>76727</v>
      </c>
      <c r="BA73" s="36">
        <v>68584</v>
      </c>
      <c r="BB73" s="36">
        <v>122636</v>
      </c>
      <c r="BC73" s="36">
        <v>-55326</v>
      </c>
      <c r="BD73" s="36">
        <v>-2972</v>
      </c>
      <c r="BE73" s="36">
        <v>59217</v>
      </c>
      <c r="BF73" s="36">
        <v>68469</v>
      </c>
      <c r="BG73" s="36">
        <f>+BG49+BG61+BG71</f>
        <v>-3201</v>
      </c>
      <c r="BH73" s="36">
        <v>125519</v>
      </c>
      <c r="BI73" s="36">
        <v>40031</v>
      </c>
      <c r="BJ73" s="36">
        <v>51686</v>
      </c>
      <c r="BK73" s="36">
        <v>-106611</v>
      </c>
      <c r="BL73" s="36">
        <v>-50354</v>
      </c>
      <c r="BM73" s="36">
        <v>267</v>
      </c>
      <c r="BN73" s="36">
        <v>-1502</v>
      </c>
      <c r="BO73" s="36">
        <v>12279</v>
      </c>
      <c r="BP73" s="36">
        <v>-7366</v>
      </c>
      <c r="BQ73" s="36">
        <v>-7621</v>
      </c>
      <c r="BR73" s="36">
        <v>31640</v>
      </c>
      <c r="BS73" s="36">
        <v>221933</v>
      </c>
      <c r="BT73" s="36">
        <v>-128558</v>
      </c>
      <c r="BU73" s="36">
        <v>122636</v>
      </c>
      <c r="BV73" s="36">
        <v>68469</v>
      </c>
      <c r="BW73" s="36">
        <v>125519</v>
      </c>
    </row>
    <row r="74" spans="2:75" x14ac:dyDescent="0.2">
      <c r="B74" s="58"/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57">
        <v>0</v>
      </c>
      <c r="Q74" s="57">
        <v>0</v>
      </c>
      <c r="R74" s="57">
        <v>0</v>
      </c>
      <c r="S74" s="57">
        <v>0</v>
      </c>
      <c r="T74" s="57">
        <v>0</v>
      </c>
      <c r="U74" s="57">
        <v>0</v>
      </c>
      <c r="V74" s="57">
        <v>0</v>
      </c>
      <c r="W74" s="57">
        <v>0</v>
      </c>
      <c r="X74" s="57">
        <v>0</v>
      </c>
      <c r="Y74" s="57">
        <v>0</v>
      </c>
      <c r="Z74" s="57">
        <v>0</v>
      </c>
      <c r="AA74" s="57">
        <v>0</v>
      </c>
      <c r="AB74" s="57">
        <v>0</v>
      </c>
      <c r="AC74" s="57">
        <v>0</v>
      </c>
      <c r="AD74" s="57">
        <v>0</v>
      </c>
      <c r="AE74" s="57">
        <v>0</v>
      </c>
      <c r="AF74" s="57">
        <v>0</v>
      </c>
      <c r="AG74" s="57">
        <v>0</v>
      </c>
      <c r="AH74" s="57">
        <v>0</v>
      </c>
      <c r="AI74" s="57"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v>0</v>
      </c>
      <c r="AO74" s="57">
        <v>0</v>
      </c>
      <c r="AP74" s="57">
        <v>0</v>
      </c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  <c r="BI74" s="57">
        <v>0</v>
      </c>
      <c r="BJ74" s="57">
        <v>0</v>
      </c>
      <c r="BK74" s="57">
        <v>0</v>
      </c>
      <c r="BL74" s="57">
        <v>0</v>
      </c>
      <c r="BM74" s="57">
        <v>0</v>
      </c>
      <c r="BN74" s="57">
        <v>0</v>
      </c>
      <c r="BO74" s="57">
        <v>0</v>
      </c>
      <c r="BP74" s="57">
        <v>0</v>
      </c>
      <c r="BQ74" s="57">
        <v>0</v>
      </c>
      <c r="BR74" s="57">
        <v>0</v>
      </c>
      <c r="BS74" s="57"/>
      <c r="BT74" s="57">
        <v>0</v>
      </c>
      <c r="BU74" s="57">
        <v>0</v>
      </c>
      <c r="BV74" s="57">
        <v>0</v>
      </c>
      <c r="BW74" s="57"/>
    </row>
    <row r="75" spans="2:75" x14ac:dyDescent="0.2">
      <c r="B75" s="37" t="s">
        <v>90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>
        <v>0</v>
      </c>
      <c r="BJ75" s="36">
        <v>0</v>
      </c>
      <c r="BK75" s="36">
        <v>0</v>
      </c>
      <c r="BL75" s="36"/>
      <c r="BM75" s="36"/>
      <c r="BN75" s="36"/>
      <c r="BO75" s="36"/>
      <c r="BP75" s="36"/>
      <c r="BQ75" s="36"/>
      <c r="BR75" s="36"/>
      <c r="BS75" s="36"/>
      <c r="BT75" s="36">
        <v>0</v>
      </c>
      <c r="BU75" s="36"/>
      <c r="BV75" s="36"/>
      <c r="BW75" s="36"/>
    </row>
    <row r="76" spans="2:75" ht="12.75" customHeight="1" x14ac:dyDescent="0.2">
      <c r="B76" s="56" t="s">
        <v>89</v>
      </c>
      <c r="C76" s="55">
        <v>75994</v>
      </c>
      <c r="D76" s="55">
        <v>75994</v>
      </c>
      <c r="E76" s="55">
        <v>75994</v>
      </c>
      <c r="F76" s="55">
        <v>75994</v>
      </c>
      <c r="G76" s="55">
        <v>116025</v>
      </c>
      <c r="H76" s="55">
        <v>116025</v>
      </c>
      <c r="I76" s="55">
        <v>116025</v>
      </c>
      <c r="J76" s="55">
        <v>116025</v>
      </c>
      <c r="K76" s="55">
        <v>167711</v>
      </c>
      <c r="L76" s="55">
        <v>167711</v>
      </c>
      <c r="M76" s="55">
        <v>167711</v>
      </c>
      <c r="N76" s="55">
        <v>167711</v>
      </c>
      <c r="O76" s="55">
        <v>61100</v>
      </c>
      <c r="P76" s="55">
        <v>61100</v>
      </c>
      <c r="Q76" s="55">
        <v>61100</v>
      </c>
      <c r="R76" s="55">
        <v>61100</v>
      </c>
      <c r="S76" s="55">
        <v>10746</v>
      </c>
      <c r="T76" s="55">
        <v>10746</v>
      </c>
      <c r="U76" s="55">
        <v>10746</v>
      </c>
      <c r="V76" s="55">
        <v>10746</v>
      </c>
      <c r="W76" s="55">
        <v>11013</v>
      </c>
      <c r="X76" s="55">
        <v>11013</v>
      </c>
      <c r="Y76" s="55">
        <v>11013</v>
      </c>
      <c r="Z76" s="55">
        <v>11013</v>
      </c>
      <c r="AA76" s="55">
        <v>9511</v>
      </c>
      <c r="AB76" s="55">
        <v>9511</v>
      </c>
      <c r="AC76" s="55">
        <v>9511</v>
      </c>
      <c r="AD76" s="55">
        <v>9511</v>
      </c>
      <c r="AE76" s="55">
        <v>21790</v>
      </c>
      <c r="AF76" s="55">
        <v>21790</v>
      </c>
      <c r="AG76" s="55">
        <v>21790</v>
      </c>
      <c r="AH76" s="55">
        <v>21790</v>
      </c>
      <c r="AI76" s="55">
        <v>14424</v>
      </c>
      <c r="AJ76" s="55">
        <v>14424</v>
      </c>
      <c r="AK76" s="55">
        <v>14424</v>
      </c>
      <c r="AL76" s="55">
        <v>14424</v>
      </c>
      <c r="AM76" s="55">
        <v>6803</v>
      </c>
      <c r="AN76" s="55">
        <v>6803</v>
      </c>
      <c r="AO76" s="55">
        <v>6803</v>
      </c>
      <c r="AP76" s="55">
        <v>6803</v>
      </c>
      <c r="AQ76" s="55">
        <v>38443</v>
      </c>
      <c r="AR76" s="55">
        <v>38443</v>
      </c>
      <c r="AS76" s="55">
        <v>38443</v>
      </c>
      <c r="AT76" s="55">
        <v>38443</v>
      </c>
      <c r="AU76" s="55">
        <v>260376</v>
      </c>
      <c r="AV76" s="55">
        <v>260376</v>
      </c>
      <c r="AW76" s="55">
        <v>260376</v>
      </c>
      <c r="AX76" s="55">
        <v>260376</v>
      </c>
      <c r="AY76" s="55">
        <v>131818</v>
      </c>
      <c r="AZ76" s="55">
        <v>131818</v>
      </c>
      <c r="BA76" s="55">
        <v>131818</v>
      </c>
      <c r="BB76" s="55">
        <v>131818</v>
      </c>
      <c r="BC76" s="55">
        <v>254454</v>
      </c>
      <c r="BD76" s="55">
        <v>254454</v>
      </c>
      <c r="BE76" s="55">
        <v>254454</v>
      </c>
      <c r="BF76" s="55">
        <v>254454</v>
      </c>
      <c r="BG76" s="55">
        <f>+BE77</f>
        <v>313671</v>
      </c>
      <c r="BH76" s="55">
        <v>322923</v>
      </c>
      <c r="BI76" s="55">
        <v>75994</v>
      </c>
      <c r="BJ76" s="55">
        <v>116025</v>
      </c>
      <c r="BK76" s="55">
        <v>167711</v>
      </c>
      <c r="BL76" s="55">
        <v>61100</v>
      </c>
      <c r="BM76" s="55">
        <v>10746</v>
      </c>
      <c r="BN76" s="55">
        <v>11013</v>
      </c>
      <c r="BO76" s="55">
        <v>9511</v>
      </c>
      <c r="BP76" s="55">
        <v>21790</v>
      </c>
      <c r="BQ76" s="55">
        <v>14424</v>
      </c>
      <c r="BR76" s="55">
        <v>6803</v>
      </c>
      <c r="BS76" s="55">
        <v>38443</v>
      </c>
      <c r="BT76" s="55">
        <v>260376</v>
      </c>
      <c r="BU76" s="55">
        <v>131818</v>
      </c>
      <c r="BV76" s="55">
        <v>254454</v>
      </c>
      <c r="BW76" s="55">
        <v>322923</v>
      </c>
    </row>
    <row r="77" spans="2:75" x14ac:dyDescent="0.2">
      <c r="B77" s="56" t="s">
        <v>88</v>
      </c>
      <c r="C77" s="55">
        <v>64809</v>
      </c>
      <c r="D77" s="55">
        <v>68514</v>
      </c>
      <c r="E77" s="55">
        <v>101852</v>
      </c>
      <c r="F77" s="55">
        <v>116025</v>
      </c>
      <c r="G77" s="55">
        <v>108323</v>
      </c>
      <c r="H77" s="55">
        <v>102845</v>
      </c>
      <c r="I77" s="55">
        <v>138199</v>
      </c>
      <c r="J77" s="55">
        <v>167711</v>
      </c>
      <c r="K77" s="55">
        <v>149074</v>
      </c>
      <c r="L77" s="55">
        <v>125470</v>
      </c>
      <c r="M77" s="55">
        <v>97538</v>
      </c>
      <c r="N77" s="55">
        <v>61100</v>
      </c>
      <c r="O77" s="55">
        <v>15938</v>
      </c>
      <c r="P77" s="55">
        <v>4743</v>
      </c>
      <c r="Q77" s="55">
        <v>58497</v>
      </c>
      <c r="R77" s="55">
        <v>10746</v>
      </c>
      <c r="S77" s="55">
        <v>5966</v>
      </c>
      <c r="T77" s="55">
        <v>9210</v>
      </c>
      <c r="U77" s="55">
        <v>39787</v>
      </c>
      <c r="V77" s="55">
        <v>11013</v>
      </c>
      <c r="W77" s="55">
        <v>27231</v>
      </c>
      <c r="X77" s="55">
        <v>12584</v>
      </c>
      <c r="Y77" s="55">
        <v>9012</v>
      </c>
      <c r="Z77" s="55">
        <v>9511</v>
      </c>
      <c r="AA77" s="55">
        <v>17646</v>
      </c>
      <c r="AB77" s="55">
        <v>8267</v>
      </c>
      <c r="AC77" s="55">
        <v>22072</v>
      </c>
      <c r="AD77" s="55">
        <v>21790</v>
      </c>
      <c r="AE77" s="55">
        <v>15462</v>
      </c>
      <c r="AF77" s="55">
        <v>18800</v>
      </c>
      <c r="AG77" s="55">
        <v>21979</v>
      </c>
      <c r="AH77" s="55">
        <v>14424</v>
      </c>
      <c r="AI77" s="55">
        <v>11826</v>
      </c>
      <c r="AJ77" s="55">
        <v>6790</v>
      </c>
      <c r="AK77" s="55">
        <v>8153</v>
      </c>
      <c r="AL77" s="55">
        <v>6803</v>
      </c>
      <c r="AM77" s="55">
        <v>17395</v>
      </c>
      <c r="AN77" s="55">
        <v>22746</v>
      </c>
      <c r="AO77" s="55">
        <v>19105</v>
      </c>
      <c r="AP77" s="55">
        <v>38443</v>
      </c>
      <c r="AQ77" s="55">
        <v>67348</v>
      </c>
      <c r="AR77" s="55">
        <v>125618</v>
      </c>
      <c r="AS77" s="55">
        <v>203911</v>
      </c>
      <c r="AT77" s="55">
        <v>260376</v>
      </c>
      <c r="AU77" s="55">
        <v>191886</v>
      </c>
      <c r="AV77" s="55">
        <v>313417</v>
      </c>
      <c r="AW77" s="55">
        <v>388277</v>
      </c>
      <c r="AX77" s="55">
        <v>131818</v>
      </c>
      <c r="AY77" s="55">
        <v>160701</v>
      </c>
      <c r="AZ77" s="55">
        <v>208545</v>
      </c>
      <c r="BA77" s="55">
        <v>200402</v>
      </c>
      <c r="BB77" s="55">
        <v>254454</v>
      </c>
      <c r="BC77" s="55">
        <v>199128</v>
      </c>
      <c r="BD77" s="55">
        <v>251482</v>
      </c>
      <c r="BE77" s="55">
        <v>313671</v>
      </c>
      <c r="BF77" s="55">
        <v>322923</v>
      </c>
      <c r="BG77" s="55">
        <v>319722</v>
      </c>
      <c r="BH77" s="55">
        <v>448442</v>
      </c>
      <c r="BI77" s="55">
        <v>116025</v>
      </c>
      <c r="BJ77" s="55">
        <v>167711</v>
      </c>
      <c r="BK77" s="55">
        <v>61100</v>
      </c>
      <c r="BL77" s="55">
        <v>10746</v>
      </c>
      <c r="BM77" s="55">
        <v>11013</v>
      </c>
      <c r="BN77" s="55">
        <v>9511</v>
      </c>
      <c r="BO77" s="55">
        <v>21790</v>
      </c>
      <c r="BP77" s="55">
        <v>14424</v>
      </c>
      <c r="BQ77" s="55">
        <v>6803</v>
      </c>
      <c r="BR77" s="55">
        <v>38443</v>
      </c>
      <c r="BS77" s="55">
        <v>260376</v>
      </c>
      <c r="BT77" s="55">
        <v>131818</v>
      </c>
      <c r="BU77" s="55">
        <v>254454</v>
      </c>
      <c r="BV77" s="55">
        <v>322923</v>
      </c>
      <c r="BW77" s="55">
        <v>448442</v>
      </c>
    </row>
    <row r="78" spans="2:75" x14ac:dyDescent="0.2">
      <c r="B78" s="54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</row>
    <row r="79" spans="2:75" x14ac:dyDescent="0.2">
      <c r="B79" s="37" t="s">
        <v>87</v>
      </c>
      <c r="C79" s="36">
        <v>-11185</v>
      </c>
      <c r="D79" s="36">
        <v>-7480</v>
      </c>
      <c r="E79" s="36">
        <v>25858</v>
      </c>
      <c r="F79" s="36">
        <v>40031</v>
      </c>
      <c r="G79" s="36">
        <v>-7702</v>
      </c>
      <c r="H79" s="36">
        <v>-13180</v>
      </c>
      <c r="I79" s="36">
        <v>22174</v>
      </c>
      <c r="J79" s="36">
        <v>51686</v>
      </c>
      <c r="K79" s="36">
        <v>-18637</v>
      </c>
      <c r="L79" s="36">
        <v>-42241</v>
      </c>
      <c r="M79" s="36">
        <v>-70173</v>
      </c>
      <c r="N79" s="36">
        <v>-106611</v>
      </c>
      <c r="O79" s="36">
        <v>-45162</v>
      </c>
      <c r="P79" s="36">
        <v>-56357</v>
      </c>
      <c r="Q79" s="36">
        <v>-2603</v>
      </c>
      <c r="R79" s="36">
        <v>-50354</v>
      </c>
      <c r="S79" s="36">
        <v>-4780</v>
      </c>
      <c r="T79" s="36">
        <v>-1536</v>
      </c>
      <c r="U79" s="36">
        <v>29041</v>
      </c>
      <c r="V79" s="36">
        <v>267</v>
      </c>
      <c r="W79" s="36">
        <v>16218</v>
      </c>
      <c r="X79" s="36">
        <v>1571</v>
      </c>
      <c r="Y79" s="36">
        <v>-2001</v>
      </c>
      <c r="Z79" s="36">
        <v>-1502</v>
      </c>
      <c r="AA79" s="36">
        <v>8135</v>
      </c>
      <c r="AB79" s="36">
        <v>-1244</v>
      </c>
      <c r="AC79" s="36">
        <v>12561</v>
      </c>
      <c r="AD79" s="36">
        <v>12279</v>
      </c>
      <c r="AE79" s="36">
        <v>-6328</v>
      </c>
      <c r="AF79" s="36">
        <v>-2990</v>
      </c>
      <c r="AG79" s="36">
        <v>189</v>
      </c>
      <c r="AH79" s="36">
        <v>-7366</v>
      </c>
      <c r="AI79" s="36">
        <v>-2598</v>
      </c>
      <c r="AJ79" s="36">
        <v>-7634</v>
      </c>
      <c r="AK79" s="36">
        <v>-6271</v>
      </c>
      <c r="AL79" s="36">
        <v>-7621</v>
      </c>
      <c r="AM79" s="36">
        <v>10592</v>
      </c>
      <c r="AN79" s="36">
        <v>15943</v>
      </c>
      <c r="AO79" s="36">
        <v>12302</v>
      </c>
      <c r="AP79" s="36">
        <v>31640</v>
      </c>
      <c r="AQ79" s="36">
        <v>28905</v>
      </c>
      <c r="AR79" s="36">
        <v>87175</v>
      </c>
      <c r="AS79" s="36">
        <v>165468</v>
      </c>
      <c r="AT79" s="36">
        <v>221933</v>
      </c>
      <c r="AU79" s="36">
        <v>-68490</v>
      </c>
      <c r="AV79" s="36">
        <v>53041</v>
      </c>
      <c r="AW79" s="36">
        <v>127901</v>
      </c>
      <c r="AX79" s="36">
        <v>-128558</v>
      </c>
      <c r="AY79" s="36">
        <v>28883</v>
      </c>
      <c r="AZ79" s="36">
        <v>76727</v>
      </c>
      <c r="BA79" s="36">
        <v>68584</v>
      </c>
      <c r="BB79" s="36">
        <v>122636</v>
      </c>
      <c r="BC79" s="36">
        <v>-55326</v>
      </c>
      <c r="BD79" s="36">
        <v>-2972</v>
      </c>
      <c r="BE79" s="36">
        <v>59217</v>
      </c>
      <c r="BF79" s="36">
        <v>68469</v>
      </c>
      <c r="BG79" s="36">
        <f>+BG77-BG76</f>
        <v>6051</v>
      </c>
      <c r="BH79" s="36">
        <v>125519</v>
      </c>
      <c r="BI79" s="36">
        <v>40031</v>
      </c>
      <c r="BJ79" s="36">
        <v>51686</v>
      </c>
      <c r="BK79" s="36">
        <v>-106611</v>
      </c>
      <c r="BL79" s="36">
        <v>-50354</v>
      </c>
      <c r="BM79" s="36">
        <v>267</v>
      </c>
      <c r="BN79" s="36">
        <v>-1502</v>
      </c>
      <c r="BO79" s="36">
        <v>12279</v>
      </c>
      <c r="BP79" s="36">
        <v>-7366</v>
      </c>
      <c r="BQ79" s="36">
        <v>-7621</v>
      </c>
      <c r="BR79" s="36">
        <v>31640</v>
      </c>
      <c r="BS79" s="36">
        <v>221933</v>
      </c>
      <c r="BT79" s="36">
        <v>-128558</v>
      </c>
      <c r="BU79" s="36">
        <v>122636</v>
      </c>
      <c r="BV79" s="36">
        <v>68469</v>
      </c>
      <c r="BW79" s="36">
        <v>125519</v>
      </c>
    </row>
    <row r="80" spans="2:75" ht="15" thickBot="1" x14ac:dyDescent="0.25"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>
        <v>0</v>
      </c>
      <c r="BU80" s="52"/>
      <c r="BV80" s="52"/>
      <c r="BW80" s="52"/>
    </row>
    <row r="81" spans="2:75" ht="15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</row>
  </sheetData>
  <pageMargins left="0.511811024" right="0.511811024" top="0.78740157499999996" bottom="0.78740157499999996" header="0.31496062000000002" footer="0.31496062000000002"/>
  <pageSetup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1C3E9-87D8-4E11-B777-3E86D73E53D4}">
  <sheetPr>
    <tabColor theme="3" tint="-0.249977111117893"/>
    <pageSetUpPr fitToPage="1"/>
  </sheetPr>
  <dimension ref="B1:BW23"/>
  <sheetViews>
    <sheetView showGridLines="0" zoomScaleNormal="100" workbookViewId="0">
      <pane xSplit="54" ySplit="4" topLeftCell="BC5" activePane="bottomRight" state="frozen"/>
      <selection activeCell="B6" sqref="B6"/>
      <selection pane="topRight" activeCell="B6" sqref="B6"/>
      <selection pane="bottomLeft" activeCell="B6" sqref="B6"/>
      <selection pane="bottomRight" activeCell="BX17" sqref="BX17"/>
    </sheetView>
  </sheetViews>
  <sheetFormatPr defaultColWidth="12.85546875" defaultRowHeight="15" x14ac:dyDescent="0.25"/>
  <cols>
    <col min="1" max="1" width="7.5703125" customWidth="1"/>
    <col min="2" max="2" width="36.28515625" customWidth="1"/>
    <col min="3" max="14" width="12" hidden="1" customWidth="1"/>
    <col min="15" max="49" width="12.85546875" hidden="1" customWidth="1"/>
    <col min="50" max="54" width="12.85546875" style="109" hidden="1" customWidth="1"/>
    <col min="55" max="57" width="12.85546875" style="109" customWidth="1"/>
    <col min="58" max="58" width="12.28515625" style="109" customWidth="1"/>
    <col min="59" max="60" width="12.85546875" style="109" customWidth="1"/>
    <col min="61" max="63" width="12.85546875" style="109" hidden="1" customWidth="1"/>
    <col min="64" max="71" width="12.85546875" hidden="1" customWidth="1"/>
    <col min="72" max="74" width="12.85546875" style="109" customWidth="1"/>
    <col min="75" max="75" width="12.85546875" style="109"/>
  </cols>
  <sheetData>
    <row r="1" spans="2:75" ht="15" customHeight="1" x14ac:dyDescent="0.25">
      <c r="AJ1">
        <v>-1</v>
      </c>
    </row>
    <row r="2" spans="2:75" ht="15" customHeight="1" thickBot="1" x14ac:dyDescent="0.3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spans="2:75" ht="8.85" customHeight="1" x14ac:dyDescent="0.25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</row>
    <row r="4" spans="2:75" ht="12.75" customHeight="1" x14ac:dyDescent="0.25">
      <c r="B4" s="122" t="s">
        <v>201</v>
      </c>
      <c r="C4" s="121" t="s">
        <v>67</v>
      </c>
      <c r="D4" s="121" t="s">
        <v>66</v>
      </c>
      <c r="E4" s="121" t="s">
        <v>65</v>
      </c>
      <c r="F4" s="121" t="s">
        <v>64</v>
      </c>
      <c r="G4" s="121" t="s">
        <v>63</v>
      </c>
      <c r="H4" s="121" t="s">
        <v>62</v>
      </c>
      <c r="I4" s="121" t="s">
        <v>61</v>
      </c>
      <c r="J4" s="121" t="s">
        <v>60</v>
      </c>
      <c r="K4" s="121" t="s">
        <v>59</v>
      </c>
      <c r="L4" s="121" t="s">
        <v>58</v>
      </c>
      <c r="M4" s="121" t="s">
        <v>57</v>
      </c>
      <c r="N4" s="121" t="s">
        <v>56</v>
      </c>
      <c r="O4" s="121" t="s">
        <v>55</v>
      </c>
      <c r="P4" s="121" t="s">
        <v>54</v>
      </c>
      <c r="Q4" s="121" t="s">
        <v>53</v>
      </c>
      <c r="R4" s="121" t="s">
        <v>52</v>
      </c>
      <c r="S4" s="121" t="s">
        <v>51</v>
      </c>
      <c r="T4" s="121" t="s">
        <v>50</v>
      </c>
      <c r="U4" s="121" t="s">
        <v>49</v>
      </c>
      <c r="V4" s="121" t="s">
        <v>48</v>
      </c>
      <c r="W4" s="121" t="s">
        <v>47</v>
      </c>
      <c r="X4" s="121" t="s">
        <v>46</v>
      </c>
      <c r="Y4" s="121" t="s">
        <v>45</v>
      </c>
      <c r="Z4" s="121" t="s">
        <v>44</v>
      </c>
      <c r="AA4" s="121" t="s">
        <v>43</v>
      </c>
      <c r="AB4" s="121" t="s">
        <v>42</v>
      </c>
      <c r="AC4" s="121" t="s">
        <v>41</v>
      </c>
      <c r="AD4" s="121" t="s">
        <v>40</v>
      </c>
      <c r="AE4" s="121" t="s">
        <v>39</v>
      </c>
      <c r="AF4" s="121" t="s">
        <v>38</v>
      </c>
      <c r="AG4" s="121" t="s">
        <v>37</v>
      </c>
      <c r="AH4" s="121" t="s">
        <v>36</v>
      </c>
      <c r="AI4" s="121" t="s">
        <v>35</v>
      </c>
      <c r="AJ4" s="121" t="s">
        <v>34</v>
      </c>
      <c r="AK4" s="121" t="s">
        <v>33</v>
      </c>
      <c r="AL4" s="121" t="s">
        <v>32</v>
      </c>
      <c r="AM4" s="121" t="s">
        <v>31</v>
      </c>
      <c r="AN4" s="121" t="s">
        <v>30</v>
      </c>
      <c r="AO4" s="121" t="s">
        <v>29</v>
      </c>
      <c r="AP4" s="121" t="s">
        <v>28</v>
      </c>
      <c r="AQ4" s="121" t="s">
        <v>27</v>
      </c>
      <c r="AR4" s="121" t="s">
        <v>26</v>
      </c>
      <c r="AS4" s="121" t="s">
        <v>25</v>
      </c>
      <c r="AT4" s="121" t="s">
        <v>24</v>
      </c>
      <c r="AU4" s="121" t="s">
        <v>23</v>
      </c>
      <c r="AV4" s="121" t="s">
        <v>22</v>
      </c>
      <c r="AW4" s="121" t="s">
        <v>21</v>
      </c>
      <c r="AX4" s="121" t="s">
        <v>20</v>
      </c>
      <c r="AY4" s="121" t="s">
        <v>19</v>
      </c>
      <c r="AZ4" s="121" t="s">
        <v>18</v>
      </c>
      <c r="BA4" s="121" t="s">
        <v>17</v>
      </c>
      <c r="BB4" s="121" t="s">
        <v>16</v>
      </c>
      <c r="BC4" s="121" t="s">
        <v>15</v>
      </c>
      <c r="BD4" s="121" t="s">
        <v>14</v>
      </c>
      <c r="BE4" s="121" t="s">
        <v>13</v>
      </c>
      <c r="BF4" s="121" t="s">
        <v>12</v>
      </c>
      <c r="BG4" s="121" t="s">
        <v>248</v>
      </c>
      <c r="BH4" s="121" t="s">
        <v>248</v>
      </c>
      <c r="BI4" s="25">
        <v>2010</v>
      </c>
      <c r="BJ4" s="25">
        <v>2011</v>
      </c>
      <c r="BK4" s="25">
        <v>2012</v>
      </c>
      <c r="BL4" s="25">
        <v>2013</v>
      </c>
      <c r="BM4" s="25">
        <v>2014</v>
      </c>
      <c r="BN4" s="25">
        <v>2015</v>
      </c>
      <c r="BO4" s="25">
        <v>2016</v>
      </c>
      <c r="BP4" s="25">
        <v>2017</v>
      </c>
      <c r="BQ4" s="25">
        <v>2018</v>
      </c>
      <c r="BR4" s="25">
        <v>2019</v>
      </c>
      <c r="BS4" s="25">
        <v>2020</v>
      </c>
      <c r="BT4" s="25">
        <v>2021</v>
      </c>
      <c r="BU4" s="25">
        <v>2022</v>
      </c>
      <c r="BV4" s="25">
        <v>2023</v>
      </c>
      <c r="BW4" s="25">
        <v>2024</v>
      </c>
    </row>
    <row r="5" spans="2:75" ht="12.75" customHeight="1" x14ac:dyDescent="0.25">
      <c r="B5" s="120" t="s">
        <v>82</v>
      </c>
      <c r="C5" s="119">
        <v>-3863</v>
      </c>
      <c r="D5" s="119">
        <v>-5835</v>
      </c>
      <c r="E5" s="119">
        <v>-4592</v>
      </c>
      <c r="F5" s="119">
        <v>-4987</v>
      </c>
      <c r="G5" s="119">
        <v>-4546</v>
      </c>
      <c r="H5" s="119">
        <v>-5562</v>
      </c>
      <c r="I5" s="119">
        <v>-4433</v>
      </c>
      <c r="J5" s="119">
        <v>-7720</v>
      </c>
      <c r="K5" s="119">
        <v>-5361</v>
      </c>
      <c r="L5" s="119">
        <v>-7188</v>
      </c>
      <c r="M5" s="119">
        <v>-6390</v>
      </c>
      <c r="N5" s="119">
        <v>-7677</v>
      </c>
      <c r="O5" s="119">
        <v>-7007</v>
      </c>
      <c r="P5" s="119">
        <v>-7889</v>
      </c>
      <c r="Q5" s="119">
        <v>-9073</v>
      </c>
      <c r="R5" s="119">
        <v>-12786</v>
      </c>
      <c r="S5" s="119">
        <v>-8170</v>
      </c>
      <c r="T5" s="119">
        <v>-9037</v>
      </c>
      <c r="U5" s="119">
        <v>-10782</v>
      </c>
      <c r="V5" s="119">
        <v>-12894</v>
      </c>
      <c r="W5" s="119">
        <v>-9092</v>
      </c>
      <c r="X5" s="119">
        <v>-9860</v>
      </c>
      <c r="Y5" s="119">
        <v>-10282</v>
      </c>
      <c r="Z5" s="119">
        <v>-11623</v>
      </c>
      <c r="AA5" s="119">
        <v>-9612</v>
      </c>
      <c r="AB5" s="119">
        <v>-7610</v>
      </c>
      <c r="AC5" s="119">
        <v>-7933</v>
      </c>
      <c r="AD5" s="119">
        <v>-10974</v>
      </c>
      <c r="AE5" s="119">
        <v>-7395</v>
      </c>
      <c r="AF5" s="119">
        <v>-9396</v>
      </c>
      <c r="AG5" s="119">
        <v>-9474</v>
      </c>
      <c r="AH5" s="119">
        <v>-9608</v>
      </c>
      <c r="AI5" s="119">
        <v>-7829</v>
      </c>
      <c r="AJ5" s="119">
        <v>-8284</v>
      </c>
      <c r="AK5" s="119">
        <v>-9059</v>
      </c>
      <c r="AL5" s="119">
        <v>-10000</v>
      </c>
      <c r="AM5" s="119">
        <v>-8043</v>
      </c>
      <c r="AN5" s="119">
        <v>-8717</v>
      </c>
      <c r="AO5" s="119">
        <v>-9725</v>
      </c>
      <c r="AP5" s="119">
        <v>-11934</v>
      </c>
      <c r="AQ5" s="119">
        <v>-10626</v>
      </c>
      <c r="AR5" s="119">
        <v>-8808</v>
      </c>
      <c r="AS5" s="119">
        <v>-12712</v>
      </c>
      <c r="AT5" s="119">
        <v>-12884</v>
      </c>
      <c r="AU5" s="119">
        <v>-13798</v>
      </c>
      <c r="AV5" s="119">
        <v>-15394</v>
      </c>
      <c r="AW5" s="119">
        <v>-19047</v>
      </c>
      <c r="AX5" s="119">
        <v>-22336</v>
      </c>
      <c r="AY5" s="119">
        <v>-21459</v>
      </c>
      <c r="AZ5" s="119">
        <v>-22459</v>
      </c>
      <c r="BA5" s="119">
        <v>-25134</v>
      </c>
      <c r="BB5" s="119">
        <v>-25437</v>
      </c>
      <c r="BC5" s="119">
        <v>-22344</v>
      </c>
      <c r="BD5" s="119">
        <v>-20397</v>
      </c>
      <c r="BE5" s="119">
        <v>-25288</v>
      </c>
      <c r="BF5" s="119">
        <v>-26030</v>
      </c>
      <c r="BG5" s="119">
        <v>-23749</v>
      </c>
      <c r="BH5" s="119">
        <v>-23749</v>
      </c>
      <c r="BI5" s="119">
        <v>-19277</v>
      </c>
      <c r="BJ5" s="119">
        <v>-22261</v>
      </c>
      <c r="BK5" s="119">
        <v>-26616</v>
      </c>
      <c r="BL5" s="119">
        <v>-36755</v>
      </c>
      <c r="BM5" s="119">
        <v>-40883</v>
      </c>
      <c r="BN5" s="119">
        <v>-40857</v>
      </c>
      <c r="BO5" s="119">
        <v>-36129</v>
      </c>
      <c r="BP5" s="119">
        <v>-35873</v>
      </c>
      <c r="BQ5" s="119">
        <v>-35172</v>
      </c>
      <c r="BR5" s="119">
        <v>-38419</v>
      </c>
      <c r="BS5" s="119">
        <v>-45030</v>
      </c>
      <c r="BT5" s="119">
        <v>-70575</v>
      </c>
      <c r="BU5" s="119">
        <v>-94489</v>
      </c>
      <c r="BV5" s="119">
        <v>-94059</v>
      </c>
      <c r="BW5" s="119">
        <v>-46188</v>
      </c>
    </row>
    <row r="6" spans="2:75" s="111" customFormat="1" ht="12.75" customHeight="1" x14ac:dyDescent="0.25">
      <c r="B6" s="118" t="s">
        <v>199</v>
      </c>
      <c r="C6" s="117">
        <v>5.2741521489814869E-2</v>
      </c>
      <c r="D6" s="117">
        <v>7.6937276670929977E-2</v>
      </c>
      <c r="E6" s="117">
        <v>4.6923218409597185E-2</v>
      </c>
      <c r="F6" s="117">
        <v>4.1773116775420283E-2</v>
      </c>
      <c r="G6" s="117">
        <v>7.4870713791626867E-2</v>
      </c>
      <c r="H6" s="117">
        <v>6.4645854157465307E-2</v>
      </c>
      <c r="I6" s="117">
        <v>3.5272400321453866E-2</v>
      </c>
      <c r="J6" s="117">
        <v>5.1572906854787527E-2</v>
      </c>
      <c r="K6" s="117">
        <v>5.4870934064809321E-2</v>
      </c>
      <c r="L6" s="117">
        <v>9.7802571603510441E-2</v>
      </c>
      <c r="M6" s="117">
        <v>6.7392267291020685E-2</v>
      </c>
      <c r="N6" s="117">
        <v>4.8457955133627058E-2</v>
      </c>
      <c r="O6" s="117">
        <v>5.8625680842697099E-2</v>
      </c>
      <c r="P6" s="117">
        <v>6.1259988041528511E-2</v>
      </c>
      <c r="Q6" s="117">
        <v>5.4353426069036578E-2</v>
      </c>
      <c r="R6" s="117">
        <v>7.1216914713483653E-2</v>
      </c>
      <c r="S6" s="117">
        <v>4.7151843942979166E-2</v>
      </c>
      <c r="T6" s="117">
        <v>3.9866244932350463E-2</v>
      </c>
      <c r="U6" s="117">
        <v>4.2390740245647693E-2</v>
      </c>
      <c r="V6" s="117">
        <v>5.1260236940446846E-2</v>
      </c>
      <c r="W6" s="117">
        <v>8.4256178817336824E-2</v>
      </c>
      <c r="X6" s="117">
        <v>5.7486007462686568E-2</v>
      </c>
      <c r="Y6" s="117">
        <v>5.0708948783074005E-2</v>
      </c>
      <c r="Z6" s="117">
        <v>5.1938244296981476E-2</v>
      </c>
      <c r="AA6" s="117">
        <v>8.3010199234841486E-2</v>
      </c>
      <c r="AB6" s="117">
        <v>8.6190298211636263E-2</v>
      </c>
      <c r="AC6" s="117">
        <v>6.5609699616249836E-2</v>
      </c>
      <c r="AD6" s="117">
        <v>7.3013972055888221E-2</v>
      </c>
      <c r="AE6" s="117">
        <v>6.3080584487038405E-2</v>
      </c>
      <c r="AF6" s="117">
        <v>7.5149362957986424E-2</v>
      </c>
      <c r="AG6" s="117">
        <v>5.8564990820243683E-2</v>
      </c>
      <c r="AH6" s="117">
        <v>5.5109438810627263E-2</v>
      </c>
      <c r="AI6" s="117">
        <v>7.209355863529629E-2</v>
      </c>
      <c r="AJ6" s="117">
        <v>7.6953803565290899E-2</v>
      </c>
      <c r="AK6" s="117">
        <v>5.4539434075857915E-2</v>
      </c>
      <c r="AL6" s="117">
        <v>5.1558085338942856E-2</v>
      </c>
      <c r="AM6" s="117">
        <v>5.8481360565981487E-2</v>
      </c>
      <c r="AN6" s="117">
        <v>7.4471175204182755E-2</v>
      </c>
      <c r="AO6" s="117">
        <v>6.5040596032690842E-2</v>
      </c>
      <c r="AP6" s="117">
        <v>6.6536574487065125E-2</v>
      </c>
      <c r="AQ6" s="117">
        <v>8.3000000000000004E-2</v>
      </c>
      <c r="AR6" s="117">
        <v>9.3710102987488303E-2</v>
      </c>
      <c r="AS6" s="117">
        <v>6.3041483795779715E-2</v>
      </c>
      <c r="AT6" s="117">
        <v>5.1925650078186711E-2</v>
      </c>
      <c r="AU6" s="117">
        <v>5.8421542891015324E-2</v>
      </c>
      <c r="AV6" s="117">
        <v>6.344012462188961E-2</v>
      </c>
      <c r="AW6" s="117">
        <v>5.7636617271921251E-2</v>
      </c>
      <c r="AX6" s="117">
        <v>5.3579224617274115E-2</v>
      </c>
      <c r="AY6" s="117">
        <v>4.8023857676618792E-2</v>
      </c>
      <c r="AZ6" s="117">
        <v>6.2864855557468749E-2</v>
      </c>
      <c r="BA6" s="117">
        <v>4.8373837139411423E-2</v>
      </c>
      <c r="BB6" s="117">
        <v>5.0673535493587371E-2</v>
      </c>
      <c r="BC6" s="117">
        <v>6.9154204219074977E-2</v>
      </c>
      <c r="BD6" s="117">
        <v>7.2536335736156504E-2</v>
      </c>
      <c r="BE6" s="117">
        <v>6.2342836293352528E-2</v>
      </c>
      <c r="BF6" s="117">
        <v>5.1999999999999998E-2</v>
      </c>
      <c r="BG6" s="117">
        <v>6.244626108632146E-2</v>
      </c>
      <c r="BH6" s="117">
        <v>6.244626108632146E-2</v>
      </c>
      <c r="BI6" s="117">
        <v>5.2621952884011683E-2</v>
      </c>
      <c r="BJ6" s="117">
        <v>5.2735439181666136E-2</v>
      </c>
      <c r="BK6" s="117">
        <v>6.2708362292992426E-2</v>
      </c>
      <c r="BL6" s="117">
        <v>6.1797828375047499E-2</v>
      </c>
      <c r="BM6" s="117">
        <v>4.513264469150767E-2</v>
      </c>
      <c r="BN6" s="117">
        <v>5.7872826245539882E-2</v>
      </c>
      <c r="BO6" s="117">
        <v>7.6013364247272244E-2</v>
      </c>
      <c r="BP6" s="117">
        <v>6.2023773503349901E-2</v>
      </c>
      <c r="BQ6" s="117">
        <v>6.1030713170223842E-2</v>
      </c>
      <c r="BR6" s="117">
        <v>6.5846280410992941E-2</v>
      </c>
      <c r="BS6" s="117">
        <v>6.7084498460319136E-2</v>
      </c>
      <c r="BT6" s="117">
        <v>5.7556849367017375E-2</v>
      </c>
      <c r="BU6" s="117">
        <v>5.2048555663459478E-2</v>
      </c>
      <c r="BV6" s="117">
        <v>6.2E-2</v>
      </c>
      <c r="BW6" s="117">
        <v>6.522393012730443E-2</v>
      </c>
    </row>
    <row r="7" spans="2:75" ht="12.75" customHeight="1" x14ac:dyDescent="0.25">
      <c r="B7" s="116" t="s">
        <v>81</v>
      </c>
      <c r="C7" s="115">
        <v>-5350</v>
      </c>
      <c r="D7" s="115">
        <v>-4918</v>
      </c>
      <c r="E7" s="115">
        <v>-5294</v>
      </c>
      <c r="F7" s="115">
        <v>-6648</v>
      </c>
      <c r="G7" s="115">
        <v>-6661</v>
      </c>
      <c r="H7" s="115">
        <v>-6725</v>
      </c>
      <c r="I7" s="115">
        <v>-6838</v>
      </c>
      <c r="J7" s="115">
        <v>-9446</v>
      </c>
      <c r="K7" s="115">
        <v>-6260</v>
      </c>
      <c r="L7" s="115">
        <v>-6201</v>
      </c>
      <c r="M7" s="115">
        <v>-5969</v>
      </c>
      <c r="N7" s="115">
        <v>-10731</v>
      </c>
      <c r="O7" s="115">
        <v>-7998</v>
      </c>
      <c r="P7" s="115">
        <v>-8855</v>
      </c>
      <c r="Q7" s="115">
        <v>-9121</v>
      </c>
      <c r="R7" s="115">
        <v>-12729</v>
      </c>
      <c r="S7" s="115">
        <v>-9532</v>
      </c>
      <c r="T7" s="115">
        <v>-10709</v>
      </c>
      <c r="U7" s="115">
        <v>-12974</v>
      </c>
      <c r="V7" s="115">
        <v>-18698</v>
      </c>
      <c r="W7" s="115">
        <v>-11470</v>
      </c>
      <c r="X7" s="115">
        <v>-14256</v>
      </c>
      <c r="Y7" s="115">
        <v>-13622</v>
      </c>
      <c r="Z7" s="115">
        <v>-14204</v>
      </c>
      <c r="AA7" s="115">
        <v>-11868</v>
      </c>
      <c r="AB7" s="115">
        <v>-12039</v>
      </c>
      <c r="AC7" s="115">
        <v>-10516</v>
      </c>
      <c r="AD7" s="115">
        <v>-15215</v>
      </c>
      <c r="AE7" s="115">
        <v>-11111</v>
      </c>
      <c r="AF7" s="115">
        <v>-10906</v>
      </c>
      <c r="AG7" s="115">
        <v>-11581</v>
      </c>
      <c r="AH7" s="115">
        <v>-8449</v>
      </c>
      <c r="AI7" s="115">
        <v>-9864</v>
      </c>
      <c r="AJ7" s="115">
        <v>-11735</v>
      </c>
      <c r="AK7" s="115">
        <v>-11079</v>
      </c>
      <c r="AL7" s="115">
        <v>-11835</v>
      </c>
      <c r="AM7" s="115">
        <v>-11044</v>
      </c>
      <c r="AN7" s="115">
        <v>-12055</v>
      </c>
      <c r="AO7" s="115">
        <v>-12697</v>
      </c>
      <c r="AP7" s="115">
        <v>-12172</v>
      </c>
      <c r="AQ7" s="115">
        <v>-10826</v>
      </c>
      <c r="AR7" s="115">
        <v>-11705</v>
      </c>
      <c r="AS7" s="115">
        <v>-10863</v>
      </c>
      <c r="AT7" s="115">
        <v>-14860</v>
      </c>
      <c r="AU7" s="115">
        <v>-12687</v>
      </c>
      <c r="AV7" s="115">
        <v>-13773</v>
      </c>
      <c r="AW7" s="115">
        <v>-14210</v>
      </c>
      <c r="AX7" s="115">
        <v>-16622</v>
      </c>
      <c r="AY7" s="115">
        <v>-16204</v>
      </c>
      <c r="AZ7" s="115">
        <v>-16277</v>
      </c>
      <c r="BA7" s="115">
        <v>-17775</v>
      </c>
      <c r="BB7" s="115">
        <v>-21150</v>
      </c>
      <c r="BC7" s="115">
        <v>-18357</v>
      </c>
      <c r="BD7" s="115">
        <v>-22835</v>
      </c>
      <c r="BE7" s="115">
        <v>-23125</v>
      </c>
      <c r="BF7" s="115">
        <v>-27119</v>
      </c>
      <c r="BG7" s="115">
        <v>-24982</v>
      </c>
      <c r="BH7" s="115">
        <v>-24982</v>
      </c>
      <c r="BI7" s="115">
        <v>-22210</v>
      </c>
      <c r="BJ7" s="115">
        <v>-29670</v>
      </c>
      <c r="BK7" s="115">
        <v>-29161</v>
      </c>
      <c r="BL7" s="115">
        <v>-38703</v>
      </c>
      <c r="BM7" s="115">
        <v>-51913</v>
      </c>
      <c r="BN7" s="115">
        <v>-53552</v>
      </c>
      <c r="BO7" s="115">
        <v>-49638</v>
      </c>
      <c r="BP7" s="115">
        <v>-42047</v>
      </c>
      <c r="BQ7" s="115">
        <v>-44513</v>
      </c>
      <c r="BR7" s="115">
        <v>-47968</v>
      </c>
      <c r="BS7" s="115">
        <v>-48254</v>
      </c>
      <c r="BT7" s="115">
        <v>-57292</v>
      </c>
      <c r="BU7" s="115">
        <v>-71406</v>
      </c>
      <c r="BV7" s="115">
        <v>-91436</v>
      </c>
      <c r="BW7" s="115">
        <v>-49850</v>
      </c>
    </row>
    <row r="8" spans="2:75" s="111" customFormat="1" ht="12.75" customHeight="1" x14ac:dyDescent="0.25">
      <c r="B8" s="114" t="s">
        <v>198</v>
      </c>
      <c r="C8" s="112">
        <v>7.3043525749549448E-2</v>
      </c>
      <c r="D8" s="112">
        <v>6.4846191374058892E-2</v>
      </c>
      <c r="E8" s="112">
        <v>5.4096584987022543E-2</v>
      </c>
      <c r="F8" s="112">
        <v>5.5686320497893335E-2</v>
      </c>
      <c r="G8" s="112">
        <v>0.10970387693929312</v>
      </c>
      <c r="H8" s="112">
        <v>7.8163137218438358E-2</v>
      </c>
      <c r="I8" s="112">
        <v>5.4408453281773406E-2</v>
      </c>
      <c r="J8" s="112">
        <v>6.3103326185275005E-2</v>
      </c>
      <c r="K8" s="112">
        <v>6.4072383369838892E-2</v>
      </c>
      <c r="L8" s="112">
        <v>8.4373086604530925E-2</v>
      </c>
      <c r="M8" s="112">
        <v>6.2952182075133409E-2</v>
      </c>
      <c r="N8" s="112">
        <v>6.773509398709808E-2</v>
      </c>
      <c r="O8" s="112">
        <v>6.6917110800612439E-2</v>
      </c>
      <c r="P8" s="112">
        <v>6.8761211067021794E-2</v>
      </c>
      <c r="Q8" s="112">
        <v>5.4640978637240455E-2</v>
      </c>
      <c r="R8" s="112">
        <v>7.0899429640851969E-2</v>
      </c>
      <c r="S8" s="112">
        <v>5.5012408379984994E-2</v>
      </c>
      <c r="T8" s="112">
        <v>4.7242184019092741E-2</v>
      </c>
      <c r="U8" s="112">
        <v>5.1008854011039995E-2</v>
      </c>
      <c r="V8" s="112">
        <v>7.4334101932098273E-2</v>
      </c>
      <c r="W8" s="112">
        <v>0.10629326562195925</v>
      </c>
      <c r="X8" s="112">
        <v>8.3115671641791039E-2</v>
      </c>
      <c r="Y8" s="112">
        <v>6.7181219638497769E-2</v>
      </c>
      <c r="Z8" s="112">
        <v>6.3471635721786532E-2</v>
      </c>
      <c r="AA8" s="112">
        <v>0.10249324225125871</v>
      </c>
      <c r="AB8" s="112">
        <v>0.13635282525228501</v>
      </c>
      <c r="AC8" s="112">
        <v>8.6972343522561862E-2</v>
      </c>
      <c r="AD8" s="112">
        <v>0.10123087159015302</v>
      </c>
      <c r="AE8" s="112">
        <v>9.4778684818861911E-2</v>
      </c>
      <c r="AF8" s="112">
        <v>8.7226367860770523E-2</v>
      </c>
      <c r="AG8" s="112">
        <v>7.1589735981553951E-2</v>
      </c>
      <c r="AH8" s="112">
        <v>4.8461662001560137E-2</v>
      </c>
      <c r="AI8" s="112">
        <v>9.0832911275841435E-2</v>
      </c>
      <c r="AJ8" s="112">
        <v>0.10901169541751433</v>
      </c>
      <c r="AK8" s="112">
        <v>6.6700782661047564E-2</v>
      </c>
      <c r="AL8" s="112">
        <v>6.1018993998638867E-2</v>
      </c>
      <c r="AM8" s="112">
        <v>8.0301895572634535E-2</v>
      </c>
      <c r="AN8" s="112">
        <v>0.10298841540511909</v>
      </c>
      <c r="AO8" s="112">
        <v>8.4917269699442216E-2</v>
      </c>
      <c r="AP8" s="112">
        <v>6.7863514719000886E-2</v>
      </c>
      <c r="AQ8" s="112">
        <v>8.5000000000000006E-2</v>
      </c>
      <c r="AR8" s="112">
        <v>0.12453187505319602</v>
      </c>
      <c r="AS8" s="112">
        <v>5.3871903592948002E-2</v>
      </c>
      <c r="AT8" s="112">
        <v>5.9889410133642858E-2</v>
      </c>
      <c r="AU8" s="112">
        <v>5.3717503598949952E-2</v>
      </c>
      <c r="AV8" s="112">
        <v>5.6759830870292682E-2</v>
      </c>
      <c r="AW8" s="112">
        <v>4.2999754892319053E-2</v>
      </c>
      <c r="AX8" s="112">
        <v>3.9872576629133703E-2</v>
      </c>
      <c r="AY8" s="112">
        <v>3.7029673556599141E-2</v>
      </c>
      <c r="AZ8" s="112">
        <v>4.5204596832873242E-2</v>
      </c>
      <c r="BA8" s="112">
        <v>3.4464104980281296E-2</v>
      </c>
      <c r="BB8" s="112">
        <v>4.2133320583770603E-2</v>
      </c>
      <c r="BC8" s="112">
        <v>5.6814524116074079E-2</v>
      </c>
      <c r="BD8" s="112">
        <v>8.1206414008684308E-2</v>
      </c>
      <c r="BE8" s="112">
        <v>5.7010364176043077E-2</v>
      </c>
      <c r="BF8" s="112">
        <v>5.3999999999999999E-2</v>
      </c>
      <c r="BG8" s="117">
        <v>6.56883445390746E-2</v>
      </c>
      <c r="BH8" s="117">
        <v>6.56883445390746E-2</v>
      </c>
      <c r="BI8" s="112">
        <v>6.0628395162831326E-2</v>
      </c>
      <c r="BJ8" s="112">
        <v>7.0287070685056116E-2</v>
      </c>
      <c r="BK8" s="112">
        <v>6.8704484251050205E-2</v>
      </c>
      <c r="BL8" s="112">
        <v>6.5073088058752906E-2</v>
      </c>
      <c r="BM8" s="112">
        <v>5.7309174568163729E-2</v>
      </c>
      <c r="BN8" s="112">
        <v>7.5854947526767788E-2</v>
      </c>
      <c r="BO8" s="112">
        <v>0.10443553307609121</v>
      </c>
      <c r="BP8" s="112">
        <v>7.2698508752971694E-2</v>
      </c>
      <c r="BQ8" s="112">
        <v>7.7239285094568802E-2</v>
      </c>
      <c r="BR8" s="112">
        <v>8.2212300652138512E-2</v>
      </c>
      <c r="BS8" s="112">
        <v>7.1887528063607362E-2</v>
      </c>
      <c r="BT8" s="112">
        <v>4.6724010115978175E-2</v>
      </c>
      <c r="BU8" s="112">
        <v>3.9333458558191828E-2</v>
      </c>
      <c r="BV8" s="112">
        <v>0.06</v>
      </c>
      <c r="BW8" s="112">
        <v>7.0395187426303935E-2</v>
      </c>
    </row>
    <row r="9" spans="2:75" ht="12.75" customHeight="1" x14ac:dyDescent="0.25">
      <c r="B9" s="37" t="s">
        <v>197</v>
      </c>
      <c r="C9" s="36">
        <v>-9213</v>
      </c>
      <c r="D9" s="36">
        <v>-10753</v>
      </c>
      <c r="E9" s="36">
        <v>-9886</v>
      </c>
      <c r="F9" s="36">
        <v>-11635</v>
      </c>
      <c r="G9" s="36">
        <v>-11207</v>
      </c>
      <c r="H9" s="36">
        <v>-12287</v>
      </c>
      <c r="I9" s="36">
        <v>-11271</v>
      </c>
      <c r="J9" s="36">
        <v>-17166</v>
      </c>
      <c r="K9" s="36">
        <v>-11621</v>
      </c>
      <c r="L9" s="36">
        <v>-13389</v>
      </c>
      <c r="M9" s="36">
        <v>-12359</v>
      </c>
      <c r="N9" s="36">
        <v>-18408</v>
      </c>
      <c r="O9" s="36">
        <v>-15005</v>
      </c>
      <c r="P9" s="36">
        <v>-16744</v>
      </c>
      <c r="Q9" s="36">
        <v>-18194</v>
      </c>
      <c r="R9" s="36">
        <v>-25515</v>
      </c>
      <c r="S9" s="36">
        <v>-17702</v>
      </c>
      <c r="T9" s="36">
        <v>-19746</v>
      </c>
      <c r="U9" s="36">
        <v>-23756</v>
      </c>
      <c r="V9" s="36">
        <v>-31592</v>
      </c>
      <c r="W9" s="36">
        <v>-20562</v>
      </c>
      <c r="X9" s="36">
        <v>-24116</v>
      </c>
      <c r="Y9" s="36">
        <v>-23904</v>
      </c>
      <c r="Z9" s="36">
        <v>-25827</v>
      </c>
      <c r="AA9" s="36">
        <v>-21480</v>
      </c>
      <c r="AB9" s="36">
        <v>-19649</v>
      </c>
      <c r="AC9" s="36">
        <v>-18449</v>
      </c>
      <c r="AD9" s="36">
        <v>-26189</v>
      </c>
      <c r="AE9" s="36">
        <v>-18506</v>
      </c>
      <c r="AF9" s="36">
        <v>-20302</v>
      </c>
      <c r="AG9" s="36">
        <v>-21055</v>
      </c>
      <c r="AH9" s="36">
        <v>-18057</v>
      </c>
      <c r="AI9" s="36">
        <v>-17693</v>
      </c>
      <c r="AJ9" s="36">
        <v>-20019</v>
      </c>
      <c r="AK9" s="36">
        <v>-20138</v>
      </c>
      <c r="AL9" s="36">
        <v>-21835</v>
      </c>
      <c r="AM9" s="36">
        <v>-19087</v>
      </c>
      <c r="AN9" s="36">
        <v>-20772</v>
      </c>
      <c r="AO9" s="36">
        <v>-22422</v>
      </c>
      <c r="AP9" s="36">
        <v>-24106</v>
      </c>
      <c r="AQ9" s="36">
        <v>-21452</v>
      </c>
      <c r="AR9" s="36">
        <v>-20513</v>
      </c>
      <c r="AS9" s="36">
        <v>-23575</v>
      </c>
      <c r="AT9" s="36">
        <v>-27744</v>
      </c>
      <c r="AU9" s="36">
        <v>-26485</v>
      </c>
      <c r="AV9" s="36">
        <v>-29167</v>
      </c>
      <c r="AW9" s="36">
        <v>-33257</v>
      </c>
      <c r="AX9" s="36">
        <v>-38958</v>
      </c>
      <c r="AY9" s="36">
        <v>-37663</v>
      </c>
      <c r="AZ9" s="36">
        <v>-38736</v>
      </c>
      <c r="BA9" s="36">
        <v>-42909</v>
      </c>
      <c r="BB9" s="36">
        <v>-46587</v>
      </c>
      <c r="BC9" s="36">
        <v>-40701</v>
      </c>
      <c r="BD9" s="36">
        <v>-43232</v>
      </c>
      <c r="BE9" s="36">
        <v>-48413</v>
      </c>
      <c r="BF9" s="36">
        <v>-53149</v>
      </c>
      <c r="BG9" s="36">
        <v>-48731</v>
      </c>
      <c r="BH9" s="36">
        <v>-48731</v>
      </c>
      <c r="BI9" s="36">
        <v>-41487</v>
      </c>
      <c r="BJ9" s="36">
        <v>-51931</v>
      </c>
      <c r="BK9" s="36">
        <v>-55777</v>
      </c>
      <c r="BL9" s="36">
        <v>-75458</v>
      </c>
      <c r="BM9" s="36">
        <v>-92796</v>
      </c>
      <c r="BN9" s="36">
        <v>-94409</v>
      </c>
      <c r="BO9" s="36">
        <v>-85767</v>
      </c>
      <c r="BP9" s="36">
        <v>-77920</v>
      </c>
      <c r="BQ9" s="36">
        <v>-79685</v>
      </c>
      <c r="BR9" s="36">
        <v>-86387</v>
      </c>
      <c r="BS9" s="36">
        <v>-93284</v>
      </c>
      <c r="BT9" s="36">
        <v>-127867</v>
      </c>
      <c r="BU9" s="36">
        <v>-165895</v>
      </c>
      <c r="BV9" s="36">
        <v>-185495</v>
      </c>
      <c r="BW9" s="36">
        <v>-96038</v>
      </c>
    </row>
    <row r="10" spans="2:75" ht="15.75" thickBot="1" x14ac:dyDescent="0.3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</row>
    <row r="11" spans="2:75" x14ac:dyDescent="0.25">
      <c r="AX11"/>
      <c r="AY11"/>
      <c r="AZ11"/>
      <c r="BA11"/>
      <c r="BB11"/>
      <c r="BC11"/>
      <c r="BD11"/>
      <c r="BE11"/>
      <c r="BF11"/>
      <c r="BG11"/>
      <c r="BH11"/>
      <c r="BL11" s="109"/>
      <c r="BM11" s="109"/>
      <c r="BN11" s="109"/>
      <c r="BO11" s="109"/>
      <c r="BP11" s="109"/>
      <c r="BQ11" s="109"/>
      <c r="BR11" s="109"/>
      <c r="BS11" s="109"/>
    </row>
    <row r="12" spans="2:75" x14ac:dyDescent="0.25"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L12" s="109"/>
      <c r="BM12" s="109"/>
      <c r="BN12" s="109"/>
      <c r="BO12" s="109"/>
      <c r="BP12" s="109"/>
      <c r="BQ12" s="109"/>
      <c r="BR12" s="109"/>
      <c r="BS12" s="109"/>
    </row>
    <row r="13" spans="2:75" ht="15.75" thickBot="1" x14ac:dyDescent="0.3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2:75" ht="8.25" customHeight="1" x14ac:dyDescent="0.25"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</row>
    <row r="15" spans="2:75" ht="12.75" customHeight="1" x14ac:dyDescent="0.25">
      <c r="B15" s="122" t="s">
        <v>200</v>
      </c>
      <c r="C15" s="121" t="s">
        <v>67</v>
      </c>
      <c r="D15" s="121" t="s">
        <v>66</v>
      </c>
      <c r="E15" s="121" t="s">
        <v>65</v>
      </c>
      <c r="F15" s="121" t="s">
        <v>64</v>
      </c>
      <c r="G15" s="121" t="s">
        <v>63</v>
      </c>
      <c r="H15" s="121" t="s">
        <v>62</v>
      </c>
      <c r="I15" s="121" t="s">
        <v>61</v>
      </c>
      <c r="J15" s="121" t="s">
        <v>60</v>
      </c>
      <c r="K15" s="121" t="s">
        <v>59</v>
      </c>
      <c r="L15" s="121" t="s">
        <v>58</v>
      </c>
      <c r="M15" s="121" t="s">
        <v>57</v>
      </c>
      <c r="N15" s="121" t="s">
        <v>56</v>
      </c>
      <c r="O15" s="121" t="s">
        <v>55</v>
      </c>
      <c r="P15" s="121" t="s">
        <v>54</v>
      </c>
      <c r="Q15" s="121" t="s">
        <v>53</v>
      </c>
      <c r="R15" s="121" t="s">
        <v>52</v>
      </c>
      <c r="S15" s="121" t="s">
        <v>51</v>
      </c>
      <c r="T15" s="121" t="s">
        <v>50</v>
      </c>
      <c r="U15" s="121" t="s">
        <v>49</v>
      </c>
      <c r="V15" s="121" t="s">
        <v>48</v>
      </c>
      <c r="W15" s="121" t="s">
        <v>47</v>
      </c>
      <c r="X15" s="121" t="s">
        <v>46</v>
      </c>
      <c r="Y15" s="121" t="s">
        <v>45</v>
      </c>
      <c r="Z15" s="121" t="s">
        <v>44</v>
      </c>
      <c r="AA15" s="121" t="s">
        <v>43</v>
      </c>
      <c r="AB15" s="121" t="s">
        <v>42</v>
      </c>
      <c r="AC15" s="121" t="s">
        <v>41</v>
      </c>
      <c r="AD15" s="121" t="s">
        <v>40</v>
      </c>
      <c r="AE15" s="121" t="s">
        <v>39</v>
      </c>
      <c r="AF15" s="121" t="s">
        <v>38</v>
      </c>
      <c r="AG15" s="121" t="s">
        <v>37</v>
      </c>
      <c r="AH15" s="121" t="s">
        <v>36</v>
      </c>
      <c r="AI15" s="121" t="s">
        <v>35</v>
      </c>
      <c r="AJ15" s="121" t="s">
        <v>34</v>
      </c>
      <c r="AK15" s="121" t="s">
        <v>33</v>
      </c>
      <c r="AL15" s="121" t="s">
        <v>32</v>
      </c>
      <c r="AM15" s="121" t="s">
        <v>31</v>
      </c>
      <c r="AN15" s="121" t="s">
        <v>30</v>
      </c>
      <c r="AO15" s="121" t="s">
        <v>29</v>
      </c>
      <c r="AP15" s="121" t="s">
        <v>28</v>
      </c>
      <c r="AQ15" s="121" t="s">
        <v>27</v>
      </c>
      <c r="AR15" s="121" t="s">
        <v>26</v>
      </c>
      <c r="AS15" s="121" t="s">
        <v>25</v>
      </c>
      <c r="AT15" s="121" t="s">
        <v>24</v>
      </c>
      <c r="AU15" s="121" t="s">
        <v>23</v>
      </c>
      <c r="AV15" s="121" t="s">
        <v>22</v>
      </c>
      <c r="AW15" s="121" t="s">
        <v>21</v>
      </c>
      <c r="AX15" s="121" t="s">
        <v>20</v>
      </c>
      <c r="AY15" s="121" t="s">
        <v>19</v>
      </c>
      <c r="AZ15" s="121" t="s">
        <v>18</v>
      </c>
      <c r="BA15" s="121" t="s">
        <v>17</v>
      </c>
      <c r="BB15" s="121" t="s">
        <v>16</v>
      </c>
      <c r="BC15" s="121" t="s">
        <v>15</v>
      </c>
      <c r="BD15" s="121" t="s">
        <v>14</v>
      </c>
      <c r="BE15" s="121" t="s">
        <v>13</v>
      </c>
      <c r="BF15" s="121" t="s">
        <v>85</v>
      </c>
      <c r="BG15" s="180" t="s">
        <v>248</v>
      </c>
      <c r="BH15" s="180" t="s">
        <v>248</v>
      </c>
      <c r="BI15" s="25">
        <v>2010</v>
      </c>
      <c r="BJ15" s="25">
        <v>2011</v>
      </c>
      <c r="BK15" s="25">
        <v>2012</v>
      </c>
      <c r="BL15" s="25">
        <v>2013</v>
      </c>
      <c r="BM15" s="25">
        <v>2014</v>
      </c>
      <c r="BN15" s="25">
        <v>2015</v>
      </c>
      <c r="BO15" s="25">
        <v>2016</v>
      </c>
      <c r="BP15" s="25">
        <v>2017</v>
      </c>
      <c r="BQ15" s="25">
        <v>2018</v>
      </c>
      <c r="BR15" s="25">
        <v>2019</v>
      </c>
      <c r="BS15" s="25">
        <v>2020</v>
      </c>
      <c r="BT15" s="25">
        <v>2021</v>
      </c>
      <c r="BU15" s="25">
        <v>2022</v>
      </c>
      <c r="BV15" s="25">
        <v>2023</v>
      </c>
      <c r="BW15" s="25">
        <v>2024</v>
      </c>
    </row>
    <row r="16" spans="2:75" ht="12.75" customHeight="1" x14ac:dyDescent="0.25">
      <c r="B16" s="120" t="s">
        <v>77</v>
      </c>
      <c r="C16" s="119">
        <v>3988</v>
      </c>
      <c r="D16" s="119">
        <v>3562</v>
      </c>
      <c r="E16" s="119">
        <v>4046</v>
      </c>
      <c r="F16" s="119">
        <v>5119</v>
      </c>
      <c r="G16" s="119">
        <v>4051</v>
      </c>
      <c r="H16" s="119">
        <v>4827</v>
      </c>
      <c r="I16" s="119">
        <v>6809</v>
      </c>
      <c r="J16" s="119">
        <v>7623</v>
      </c>
      <c r="K16" s="119">
        <v>7547</v>
      </c>
      <c r="L16" s="119">
        <v>4628</v>
      </c>
      <c r="M16" s="119">
        <v>3634</v>
      </c>
      <c r="N16" s="119">
        <v>2973</v>
      </c>
      <c r="O16" s="119">
        <v>2868</v>
      </c>
      <c r="P16" s="119">
        <v>4101</v>
      </c>
      <c r="Q16" s="119">
        <v>6360</v>
      </c>
      <c r="R16" s="119">
        <v>4206</v>
      </c>
      <c r="S16" s="119">
        <v>7454</v>
      </c>
      <c r="T16" s="119">
        <v>4789</v>
      </c>
      <c r="U16" s="119">
        <v>7410</v>
      </c>
      <c r="V16" s="119">
        <v>9652</v>
      </c>
      <c r="W16" s="119">
        <v>7073</v>
      </c>
      <c r="X16" s="119">
        <v>4521</v>
      </c>
      <c r="Y16" s="119">
        <v>6342</v>
      </c>
      <c r="Z16" s="119">
        <v>5219</v>
      </c>
      <c r="AA16" s="119">
        <v>8750</v>
      </c>
      <c r="AB16" s="119">
        <v>7842</v>
      </c>
      <c r="AC16" s="119">
        <v>5941</v>
      </c>
      <c r="AD16" s="119">
        <v>8540</v>
      </c>
      <c r="AE16" s="119">
        <v>6816</v>
      </c>
      <c r="AF16" s="119">
        <v>4088</v>
      </c>
      <c r="AG16" s="119">
        <v>6998</v>
      </c>
      <c r="AH16" s="119">
        <v>3709</v>
      </c>
      <c r="AI16" s="119">
        <v>3413</v>
      </c>
      <c r="AJ16" s="119">
        <v>5312</v>
      </c>
      <c r="AK16" s="119">
        <v>3645</v>
      </c>
      <c r="AL16" s="119">
        <v>2599</v>
      </c>
      <c r="AM16" s="119">
        <v>3246</v>
      </c>
      <c r="AN16" s="119">
        <v>1116</v>
      </c>
      <c r="AO16" s="119">
        <v>1898</v>
      </c>
      <c r="AP16" s="119">
        <v>3181</v>
      </c>
      <c r="AQ16" s="119">
        <v>10492</v>
      </c>
      <c r="AR16" s="119">
        <v>15578</v>
      </c>
      <c r="AS16" s="119">
        <v>11816</v>
      </c>
      <c r="AT16" s="119">
        <v>5304</v>
      </c>
      <c r="AU16" s="119">
        <v>6540</v>
      </c>
      <c r="AV16" s="119">
        <v>4339</v>
      </c>
      <c r="AW16" s="119">
        <v>8188</v>
      </c>
      <c r="AX16" s="119">
        <v>4780</v>
      </c>
      <c r="AY16" s="119">
        <v>5043</v>
      </c>
      <c r="AZ16" s="119">
        <v>6857</v>
      </c>
      <c r="BA16" s="119">
        <v>15866</v>
      </c>
      <c r="BB16" s="119">
        <v>13428</v>
      </c>
      <c r="BC16" s="119">
        <v>15624</v>
      </c>
      <c r="BD16" s="119">
        <v>12230</v>
      </c>
      <c r="BE16" s="119">
        <v>11177</v>
      </c>
      <c r="BF16" s="119">
        <v>14622</v>
      </c>
      <c r="BG16" s="119">
        <v>8597</v>
      </c>
      <c r="BH16" s="119">
        <v>8597</v>
      </c>
      <c r="BI16" s="119">
        <v>16715</v>
      </c>
      <c r="BJ16" s="119">
        <v>23310</v>
      </c>
      <c r="BK16" s="119">
        <v>18782</v>
      </c>
      <c r="BL16" s="119">
        <v>17535</v>
      </c>
      <c r="BM16" s="119">
        <v>29305</v>
      </c>
      <c r="BN16" s="119">
        <v>23155</v>
      </c>
      <c r="BO16" s="119">
        <v>31073</v>
      </c>
      <c r="BP16" s="119">
        <v>21611</v>
      </c>
      <c r="BQ16" s="119">
        <v>14969</v>
      </c>
      <c r="BR16" s="119">
        <v>9441</v>
      </c>
      <c r="BS16" s="119">
        <v>43190</v>
      </c>
      <c r="BT16" s="119">
        <v>23847</v>
      </c>
      <c r="BU16" s="119">
        <v>41194</v>
      </c>
      <c r="BV16" s="119">
        <v>53653</v>
      </c>
      <c r="BW16" s="119">
        <v>22504</v>
      </c>
    </row>
    <row r="17" spans="2:75" s="111" customFormat="1" ht="12.75" customHeight="1" x14ac:dyDescent="0.25">
      <c r="B17" s="118" t="s">
        <v>199</v>
      </c>
      <c r="C17" s="117">
        <v>5.4448145923215556E-2</v>
      </c>
      <c r="D17" s="117">
        <v>4.6966680291662823E-2</v>
      </c>
      <c r="E17" s="117">
        <v>4.1343933293821911E-2</v>
      </c>
      <c r="F17" s="117">
        <v>4.2878801839457879E-2</v>
      </c>
      <c r="G17" s="117">
        <v>6.6718271352811359E-2</v>
      </c>
      <c r="H17" s="117">
        <v>5.6103117227271668E-2</v>
      </c>
      <c r="I17" s="117">
        <v>5.4177706697220697E-2</v>
      </c>
      <c r="J17" s="117">
        <v>5.0924905304928152E-2</v>
      </c>
      <c r="K17" s="117">
        <v>7.7245092219197148E-2</v>
      </c>
      <c r="L17" s="117">
        <v>6.2970270086400437E-2</v>
      </c>
      <c r="M17" s="117">
        <v>3.8326056234048389E-2</v>
      </c>
      <c r="N17" s="117">
        <v>1.8765859139282692E-2</v>
      </c>
      <c r="O17" s="117">
        <v>2.3995783167811514E-2</v>
      </c>
      <c r="P17" s="117">
        <v>3.1845254272823982E-2</v>
      </c>
      <c r="Q17" s="117">
        <v>3.8100715287013406E-2</v>
      </c>
      <c r="R17" s="117">
        <v>2.3427056412084483E-2</v>
      </c>
      <c r="S17" s="117">
        <v>4.3019564840999593E-2</v>
      </c>
      <c r="T17" s="117">
        <v>2.1126418831584195E-2</v>
      </c>
      <c r="U17" s="117">
        <v>2.9133313413119033E-2</v>
      </c>
      <c r="V17" s="117">
        <v>3.8371630754551959E-2</v>
      </c>
      <c r="W17" s="117">
        <v>6.5545969288937897E-2</v>
      </c>
      <c r="X17" s="117">
        <v>2.6358442164179104E-2</v>
      </c>
      <c r="Y17" s="117">
        <v>3.1277587354819621E-2</v>
      </c>
      <c r="Z17" s="117">
        <v>2.3321491610250912E-2</v>
      </c>
      <c r="AA17" s="117">
        <v>7.5565880493639506E-2</v>
      </c>
      <c r="AB17" s="117">
        <v>8.8817913084842506E-2</v>
      </c>
      <c r="AC17" s="117">
        <v>4.9134908032287948E-2</v>
      </c>
      <c r="AD17" s="117">
        <v>5.6819693945442451E-2</v>
      </c>
      <c r="AE17" s="117">
        <v>5.8141617831460962E-2</v>
      </c>
      <c r="AF17" s="117">
        <v>3.2695891418928105E-2</v>
      </c>
      <c r="AG17" s="117">
        <v>4.3259215300830198E-2</v>
      </c>
      <c r="AH17" s="117">
        <v>2.1274032946358924E-2</v>
      </c>
      <c r="AI17" s="117">
        <v>3.1428702978958514E-2</v>
      </c>
      <c r="AJ17" s="117">
        <v>4.9345558249496047E-2</v>
      </c>
      <c r="AK17" s="117">
        <v>2.1944611679711016E-2</v>
      </c>
      <c r="AL17" s="117">
        <v>1.3399946379591247E-2</v>
      </c>
      <c r="AM17" s="117">
        <v>2.3601951560011925E-2</v>
      </c>
      <c r="AN17" s="117">
        <v>9.5342241055257487E-3</v>
      </c>
      <c r="AO17" s="117">
        <v>1.2693784192292773E-2</v>
      </c>
      <c r="AP17" s="117">
        <v>1.7735280999107938E-2</v>
      </c>
      <c r="AQ17" s="117">
        <v>8.2000000000000003E-2</v>
      </c>
      <c r="AR17" s="117">
        <v>0.16573750957528299</v>
      </c>
      <c r="AS17" s="117">
        <v>5.8598031193434007E-2</v>
      </c>
      <c r="AT17" s="117">
        <v>2.1376408569908596E-2</v>
      </c>
      <c r="AU17" s="117">
        <v>2.7690744347531545E-2</v>
      </c>
      <c r="AV17" s="117">
        <v>1.7881427876729829E-2</v>
      </c>
      <c r="AW17" s="117">
        <v>2.4777057921063224E-2</v>
      </c>
      <c r="AX17" s="117">
        <v>1.1466184351297022E-2</v>
      </c>
      <c r="AY17" s="117">
        <v>1.152435471154835E-2</v>
      </c>
      <c r="AZ17" s="117">
        <v>1.9043307764515072E-2</v>
      </c>
      <c r="BA17" s="117">
        <v>3.0762727967209174E-2</v>
      </c>
      <c r="BB17" s="117">
        <v>2.6750176302547123E-2</v>
      </c>
      <c r="BC17" s="117">
        <v>4.8355947311082496E-2</v>
      </c>
      <c r="BD17" s="117">
        <v>4.3492640390900332E-2</v>
      </c>
      <c r="BE17" s="117">
        <v>2.7554803909000364E-2</v>
      </c>
      <c r="BF17" s="117">
        <v>2.9000000000000001E-2</v>
      </c>
      <c r="BG17" s="117">
        <v>2.2605183652326648E-2</v>
      </c>
      <c r="BH17" s="117">
        <v>2.2605183652326648E-2</v>
      </c>
      <c r="BI17" s="117">
        <v>4.5628258673873281E-2</v>
      </c>
      <c r="BJ17" s="117">
        <v>5.5220479193416182E-2</v>
      </c>
      <c r="BK17" s="117">
        <v>4.4251144446460167E-2</v>
      </c>
      <c r="BL17" s="117">
        <v>2.9482381187769226E-2</v>
      </c>
      <c r="BM17" s="117">
        <v>3.2351152133762988E-2</v>
      </c>
      <c r="BN17" s="117">
        <v>3.2798426015504707E-2</v>
      </c>
      <c r="BO17" s="117">
        <v>6.5375827375667481E-2</v>
      </c>
      <c r="BP17" s="117">
        <v>3.7365031337799871E-2</v>
      </c>
      <c r="BQ17" s="117">
        <v>2.5974318931112267E-2</v>
      </c>
      <c r="BR17" s="117">
        <v>1.6180919163960136E-2</v>
      </c>
      <c r="BS17" s="117">
        <v>6.4343315312040503E-2</v>
      </c>
      <c r="BT17" s="117">
        <v>1.9448220855193248E-2</v>
      </c>
      <c r="BU17" s="117">
        <v>2.269140536994306E-2</v>
      </c>
      <c r="BV17" s="117">
        <v>3.5000000000000003E-2</v>
      </c>
      <c r="BW17" s="117">
        <v>3.1778802363922644E-2</v>
      </c>
    </row>
    <row r="18" spans="2:75" ht="12.75" customHeight="1" x14ac:dyDescent="0.25">
      <c r="B18" s="116" t="s">
        <v>78</v>
      </c>
      <c r="C18" s="115">
        <v>-6904</v>
      </c>
      <c r="D18" s="115">
        <v>-6989</v>
      </c>
      <c r="E18" s="115">
        <v>-6066</v>
      </c>
      <c r="F18" s="115">
        <v>-7839</v>
      </c>
      <c r="G18" s="115">
        <v>-4990</v>
      </c>
      <c r="H18" s="115">
        <v>-5143</v>
      </c>
      <c r="I18" s="115">
        <v>-11989</v>
      </c>
      <c r="J18" s="115">
        <v>-11058</v>
      </c>
      <c r="K18" s="115">
        <v>-8038</v>
      </c>
      <c r="L18" s="115">
        <v>-8243</v>
      </c>
      <c r="M18" s="115">
        <v>-5234</v>
      </c>
      <c r="N18" s="115">
        <v>-5097</v>
      </c>
      <c r="O18" s="115">
        <v>-4601</v>
      </c>
      <c r="P18" s="115">
        <v>-6242</v>
      </c>
      <c r="Q18" s="115">
        <v>-5768</v>
      </c>
      <c r="R18" s="115">
        <v>-6357</v>
      </c>
      <c r="S18" s="115">
        <v>-7807</v>
      </c>
      <c r="T18" s="115">
        <v>-6573</v>
      </c>
      <c r="U18" s="115">
        <v>-13707</v>
      </c>
      <c r="V18" s="115">
        <v>-9246</v>
      </c>
      <c r="W18" s="115">
        <v>-10870</v>
      </c>
      <c r="X18" s="115">
        <v>-4060</v>
      </c>
      <c r="Y18" s="115">
        <v>-12654</v>
      </c>
      <c r="Z18" s="115">
        <v>-4748</v>
      </c>
      <c r="AA18" s="115">
        <v>-6151</v>
      </c>
      <c r="AB18" s="115">
        <v>-4858</v>
      </c>
      <c r="AC18" s="115">
        <v>-4132</v>
      </c>
      <c r="AD18" s="115">
        <v>-5922</v>
      </c>
      <c r="AE18" s="115">
        <v>-4869</v>
      </c>
      <c r="AF18" s="115">
        <v>-4357</v>
      </c>
      <c r="AG18" s="115">
        <v>-5192</v>
      </c>
      <c r="AH18" s="115">
        <v>-4989</v>
      </c>
      <c r="AI18" s="115">
        <v>-3411</v>
      </c>
      <c r="AJ18" s="115">
        <v>-7218</v>
      </c>
      <c r="AK18" s="115">
        <v>-5257</v>
      </c>
      <c r="AL18" s="115">
        <v>-4813</v>
      </c>
      <c r="AM18" s="115">
        <v>-4470</v>
      </c>
      <c r="AN18" s="115">
        <v>-1598</v>
      </c>
      <c r="AO18" s="115">
        <v>-3694</v>
      </c>
      <c r="AP18" s="115">
        <v>-4580</v>
      </c>
      <c r="AQ18" s="115">
        <v>-7735</v>
      </c>
      <c r="AR18" s="115">
        <v>-9077</v>
      </c>
      <c r="AS18" s="115">
        <v>-12377</v>
      </c>
      <c r="AT18" s="115">
        <v>-5263</v>
      </c>
      <c r="AU18" s="115">
        <v>-6758</v>
      </c>
      <c r="AV18" s="115">
        <v>-4858</v>
      </c>
      <c r="AW18" s="115">
        <v>-4069</v>
      </c>
      <c r="AX18" s="115">
        <v>-6074</v>
      </c>
      <c r="AY18" s="115">
        <v>-10372</v>
      </c>
      <c r="AZ18" s="115">
        <v>-6720</v>
      </c>
      <c r="BA18" s="115">
        <v>-10829</v>
      </c>
      <c r="BB18" s="115">
        <v>-11689</v>
      </c>
      <c r="BC18" s="115">
        <v>-13545</v>
      </c>
      <c r="BD18" s="115">
        <v>-12613</v>
      </c>
      <c r="BE18" s="115">
        <v>-8200</v>
      </c>
      <c r="BF18" s="115">
        <v>-15356</v>
      </c>
      <c r="BG18" s="115">
        <v>-9141</v>
      </c>
      <c r="BH18" s="115">
        <v>-9141</v>
      </c>
      <c r="BI18" s="115">
        <v>-27798</v>
      </c>
      <c r="BJ18" s="115">
        <v>-33180</v>
      </c>
      <c r="BK18" s="115">
        <v>-26612</v>
      </c>
      <c r="BL18" s="115">
        <v>-22968</v>
      </c>
      <c r="BM18" s="115">
        <v>-37333</v>
      </c>
      <c r="BN18" s="115">
        <v>-32332</v>
      </c>
      <c r="BO18" s="115">
        <v>-21063</v>
      </c>
      <c r="BP18" s="115">
        <v>-19407</v>
      </c>
      <c r="BQ18" s="115">
        <v>-20699</v>
      </c>
      <c r="BR18" s="115">
        <v>-14342</v>
      </c>
      <c r="BS18" s="115">
        <v>-34452</v>
      </c>
      <c r="BT18" s="115">
        <v>-21759</v>
      </c>
      <c r="BU18" s="115">
        <v>-39610</v>
      </c>
      <c r="BV18" s="115">
        <v>-49714</v>
      </c>
      <c r="BW18" s="115">
        <v>-21790</v>
      </c>
    </row>
    <row r="19" spans="2:75" s="111" customFormat="1" ht="12.75" customHeight="1" x14ac:dyDescent="0.25">
      <c r="B19" s="114" t="s">
        <v>198</v>
      </c>
      <c r="C19" s="113">
        <v>9.4260280705586799E-2</v>
      </c>
      <c r="D19" s="113">
        <v>9.2153320763175589E-2</v>
      </c>
      <c r="E19" s="113">
        <v>6.1985244528008826E-2</v>
      </c>
      <c r="F19" s="113">
        <v>6.5662615280232525E-2</v>
      </c>
      <c r="G19" s="113">
        <v>8.2183207615534104E-2</v>
      </c>
      <c r="H19" s="113">
        <v>5.9775912968688255E-2</v>
      </c>
      <c r="I19" s="113">
        <v>9.5393820765601253E-2</v>
      </c>
      <c r="J19" s="113">
        <v>7.3872176683968976E-2</v>
      </c>
      <c r="K19" s="113">
        <v>8.2270577879674928E-2</v>
      </c>
      <c r="L19" s="113">
        <v>0.1121572896115382</v>
      </c>
      <c r="M19" s="113">
        <v>5.520048935856061E-2</v>
      </c>
      <c r="N19" s="113">
        <v>3.2172749422443289E-2</v>
      </c>
      <c r="O19" s="113">
        <v>3.8495327180997484E-2</v>
      </c>
      <c r="P19" s="113">
        <v>4.8470635740299271E-2</v>
      </c>
      <c r="Q19" s="113">
        <v>3.4554233612498951E-2</v>
      </c>
      <c r="R19" s="113">
        <v>3.5407940468763922E-2</v>
      </c>
      <c r="S19" s="113">
        <v>4.5056847694349859E-2</v>
      </c>
      <c r="T19" s="113">
        <v>2.8996439962414473E-2</v>
      </c>
      <c r="U19" s="113">
        <v>5.3890732382405208E-2</v>
      </c>
      <c r="V19" s="113">
        <v>3.675757334817524E-2</v>
      </c>
      <c r="W19" s="113">
        <v>0.10073302504888378</v>
      </c>
      <c r="X19" s="113">
        <v>2.3670708955223881E-2</v>
      </c>
      <c r="Y19" s="113">
        <v>6.2407220180997709E-2</v>
      </c>
      <c r="Z19" s="113">
        <v>2.1216792903903301E-2</v>
      </c>
      <c r="AA19" s="113">
        <v>5.3120654961871613E-2</v>
      </c>
      <c r="AB19" s="113">
        <v>5.5021349370844803E-2</v>
      </c>
      <c r="AC19" s="113">
        <v>3.4173613867937012E-2</v>
      </c>
      <c r="AD19" s="113">
        <v>3.9401197604790418E-2</v>
      </c>
      <c r="AE19" s="113">
        <v>4.1533382808301558E-2</v>
      </c>
      <c r="AF19" s="113">
        <v>3.4847357855251899E-2</v>
      </c>
      <c r="AG19" s="113">
        <v>3.2095148019707115E-2</v>
      </c>
      <c r="AH19" s="113">
        <v>2.8615839948607349E-2</v>
      </c>
      <c r="AI19" s="113">
        <v>3.1410285924766336E-2</v>
      </c>
      <c r="AJ19" s="113">
        <v>6.7051249895493686E-2</v>
      </c>
      <c r="AK19" s="113">
        <v>3.164960866947622E-2</v>
      </c>
      <c r="AL19" s="113">
        <v>2.4814906473633196E-2</v>
      </c>
      <c r="AM19" s="113">
        <v>3.2501763238833428E-2</v>
      </c>
      <c r="AN19" s="113">
        <v>1.3652052079417694E-2</v>
      </c>
      <c r="AO19" s="113">
        <v>2.4705394523882773E-2</v>
      </c>
      <c r="AP19" s="113">
        <v>2.5535236396074933E-2</v>
      </c>
      <c r="AQ19" s="113">
        <v>6.0675232581854692E-2</v>
      </c>
      <c r="AR19" s="113">
        <v>9.6572048684994471E-2</v>
      </c>
      <c r="AS19" s="113">
        <v>6.1380148280393759E-2</v>
      </c>
      <c r="AT19" s="113">
        <v>2.1211168609243766E-2</v>
      </c>
      <c r="AU19" s="113">
        <v>2.8613769159115929E-2</v>
      </c>
      <c r="AV19" s="113">
        <v>2.0020275783626067E-2</v>
      </c>
      <c r="AW19" s="113">
        <v>1.2312878441720354E-2</v>
      </c>
      <c r="AX19" s="113">
        <v>1.4570209989493328E-2</v>
      </c>
      <c r="AY19" s="113">
        <v>2.3702281790239834E-2</v>
      </c>
      <c r="AZ19" s="113">
        <v>1.8662830418191816E-2</v>
      </c>
      <c r="BA19" s="113">
        <v>2.0996444041151401E-2</v>
      </c>
      <c r="BB19" s="113">
        <v>2.3285881054548208E-2</v>
      </c>
      <c r="BC19" s="113">
        <v>4.1921486580172328E-2</v>
      </c>
      <c r="BD19" s="113">
        <v>4.4854674836502524E-2</v>
      </c>
      <c r="BE19" s="113">
        <v>2.0215566972694193E-2</v>
      </c>
      <c r="BF19" s="113">
        <v>3.1E-2</v>
      </c>
      <c r="BG19" s="117">
        <v>2.4035591923452122E-2</v>
      </c>
      <c r="BH19" s="117">
        <v>2.4035591923452122E-2</v>
      </c>
      <c r="BI19" s="112">
        <v>7.58824011137499E-2</v>
      </c>
      <c r="BJ19" s="112">
        <v>7.8602123536574392E-2</v>
      </c>
      <c r="BK19" s="112">
        <v>6.2698938132744006E-2</v>
      </c>
      <c r="BL19" s="112">
        <v>3.861712752327822E-2</v>
      </c>
      <c r="BM19" s="112">
        <v>4.1213634622411663E-2</v>
      </c>
      <c r="BN19" s="112">
        <v>4.5797396239831499E-2</v>
      </c>
      <c r="BO19" s="112">
        <v>4.4315355839915166E-2</v>
      </c>
      <c r="BP19" s="112">
        <v>3.3554354873568185E-2</v>
      </c>
      <c r="BQ19" s="112">
        <v>3.5917057088322053E-2</v>
      </c>
      <c r="BR19" s="112">
        <v>2.4580737490680675E-2</v>
      </c>
      <c r="BS19" s="112">
        <v>5.1325674904617258E-2</v>
      </c>
      <c r="BT19" s="112">
        <v>1.774536996637522E-2</v>
      </c>
      <c r="BU19" s="112">
        <v>2.1818870872055265E-2</v>
      </c>
      <c r="BV19" s="112">
        <v>3.3000000000000002E-2</v>
      </c>
      <c r="BW19" s="112">
        <v>3.0770534283232953E-2</v>
      </c>
    </row>
    <row r="20" spans="2:75" ht="12.75" customHeight="1" x14ac:dyDescent="0.25">
      <c r="B20" s="37" t="s">
        <v>197</v>
      </c>
      <c r="C20" s="36">
        <v>-2916</v>
      </c>
      <c r="D20" s="36">
        <v>-3427</v>
      </c>
      <c r="E20" s="36">
        <v>-2020</v>
      </c>
      <c r="F20" s="36">
        <v>-2720</v>
      </c>
      <c r="G20" s="36">
        <v>-939</v>
      </c>
      <c r="H20" s="36">
        <v>-316</v>
      </c>
      <c r="I20" s="36">
        <v>-5180</v>
      </c>
      <c r="J20" s="36">
        <v>-3435</v>
      </c>
      <c r="K20" s="36">
        <v>-491</v>
      </c>
      <c r="L20" s="36">
        <v>-3615</v>
      </c>
      <c r="M20" s="36">
        <v>-1600</v>
      </c>
      <c r="N20" s="36">
        <v>-2124</v>
      </c>
      <c r="O20" s="36">
        <v>-1733</v>
      </c>
      <c r="P20" s="36">
        <v>-2141</v>
      </c>
      <c r="Q20" s="36">
        <v>592</v>
      </c>
      <c r="R20" s="36">
        <v>-2151</v>
      </c>
      <c r="S20" s="36">
        <v>-353</v>
      </c>
      <c r="T20" s="36">
        <v>-1784</v>
      </c>
      <c r="U20" s="36">
        <v>-6297</v>
      </c>
      <c r="V20" s="36">
        <v>406</v>
      </c>
      <c r="W20" s="36">
        <v>-3797</v>
      </c>
      <c r="X20" s="36">
        <v>461</v>
      </c>
      <c r="Y20" s="36">
        <v>-6312</v>
      </c>
      <c r="Z20" s="36">
        <v>471</v>
      </c>
      <c r="AA20" s="36">
        <v>2599</v>
      </c>
      <c r="AB20" s="36">
        <v>2984</v>
      </c>
      <c r="AC20" s="36">
        <v>1809</v>
      </c>
      <c r="AD20" s="36">
        <v>2618</v>
      </c>
      <c r="AE20" s="36">
        <v>1947</v>
      </c>
      <c r="AF20" s="36">
        <v>-269</v>
      </c>
      <c r="AG20" s="36">
        <v>1806</v>
      </c>
      <c r="AH20" s="36">
        <v>-1280</v>
      </c>
      <c r="AI20" s="36">
        <v>2</v>
      </c>
      <c r="AJ20" s="36">
        <v>-1906</v>
      </c>
      <c r="AK20" s="36">
        <v>-1612</v>
      </c>
      <c r="AL20" s="36">
        <v>-2214</v>
      </c>
      <c r="AM20" s="36">
        <v>-1224</v>
      </c>
      <c r="AN20" s="36">
        <v>-482</v>
      </c>
      <c r="AO20" s="36">
        <v>-1796</v>
      </c>
      <c r="AP20" s="36">
        <v>-1399</v>
      </c>
      <c r="AQ20" s="36">
        <v>2757</v>
      </c>
      <c r="AR20" s="36">
        <v>6501</v>
      </c>
      <c r="AS20" s="36">
        <v>-561</v>
      </c>
      <c r="AT20" s="36">
        <v>41</v>
      </c>
      <c r="AU20" s="36">
        <v>-218</v>
      </c>
      <c r="AV20" s="36">
        <v>-519</v>
      </c>
      <c r="AW20" s="36">
        <v>4119</v>
      </c>
      <c r="AX20" s="36">
        <v>-1294</v>
      </c>
      <c r="AY20" s="36">
        <v>-5329</v>
      </c>
      <c r="AZ20" s="36">
        <v>137</v>
      </c>
      <c r="BA20" s="36">
        <v>5037</v>
      </c>
      <c r="BB20" s="36">
        <v>1739</v>
      </c>
      <c r="BC20" s="36">
        <v>2079</v>
      </c>
      <c r="BD20" s="36">
        <v>-383</v>
      </c>
      <c r="BE20" s="36">
        <v>2977</v>
      </c>
      <c r="BF20" s="36">
        <v>-734</v>
      </c>
      <c r="BG20" s="36">
        <v>-544</v>
      </c>
      <c r="BH20" s="36">
        <v>-544</v>
      </c>
      <c r="BI20" s="36">
        <v>-11083</v>
      </c>
      <c r="BJ20" s="36">
        <v>-9870</v>
      </c>
      <c r="BK20" s="36">
        <v>-7830</v>
      </c>
      <c r="BL20" s="36">
        <v>-5433</v>
      </c>
      <c r="BM20" s="36">
        <v>-8028</v>
      </c>
      <c r="BN20" s="36">
        <v>-9177</v>
      </c>
      <c r="BO20" s="36">
        <v>10010</v>
      </c>
      <c r="BP20" s="36">
        <v>2204</v>
      </c>
      <c r="BQ20" s="36">
        <v>-5730</v>
      </c>
      <c r="BR20" s="36">
        <v>-4901</v>
      </c>
      <c r="BS20" s="36">
        <v>8738</v>
      </c>
      <c r="BT20" s="36">
        <v>2088</v>
      </c>
      <c r="BU20" s="36">
        <v>1584</v>
      </c>
      <c r="BV20" s="36">
        <v>3939</v>
      </c>
      <c r="BW20" s="36">
        <v>714</v>
      </c>
    </row>
    <row r="21" spans="2:75" ht="15.75" thickBot="1" x14ac:dyDescent="0.3"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</row>
    <row r="22" spans="2:75" x14ac:dyDescent="0.25"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</row>
    <row r="23" spans="2:75" x14ac:dyDescent="0.25"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</row>
  </sheetData>
  <pageMargins left="0.51181102362204722" right="0.51181102362204722" top="0.78740157480314965" bottom="0.78740157480314965" header="0.31496062992125984" footer="0.31496062992125984"/>
  <pageSetup paperSize="9" scale="3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4595-45B9-4851-BBEA-F8E44A806A98}">
  <sheetPr>
    <tabColor theme="3" tint="-0.249977111117893"/>
    <pageSetUpPr fitToPage="1"/>
  </sheetPr>
  <dimension ref="A1:BW12"/>
  <sheetViews>
    <sheetView showGridLines="0" zoomScaleNormal="100" workbookViewId="0">
      <pane xSplit="54" ySplit="4" topLeftCell="BC5" activePane="bottomRight" state="frozen"/>
      <selection activeCell="B6" sqref="B6"/>
      <selection pane="topRight" activeCell="B6" sqref="B6"/>
      <selection pane="bottomLeft" activeCell="B6" sqref="B6"/>
      <selection pane="bottomRight" activeCell="BW1" sqref="BW1:BW1048576"/>
    </sheetView>
  </sheetViews>
  <sheetFormatPr defaultColWidth="12.85546875" defaultRowHeight="15" x14ac:dyDescent="0.25"/>
  <cols>
    <col min="1" max="1" width="7.5703125" style="129" customWidth="1"/>
    <col min="2" max="2" width="60.7109375" style="126" customWidth="1"/>
    <col min="3" max="3" width="7.7109375" style="126" hidden="1" customWidth="1"/>
    <col min="4" max="6" width="8.42578125" style="126" hidden="1" customWidth="1"/>
    <col min="7" max="7" width="7.85546875" style="126" hidden="1" customWidth="1"/>
    <col min="8" max="11" width="8.42578125" style="126" hidden="1" customWidth="1"/>
    <col min="12" max="12" width="7.85546875" style="126" hidden="1" customWidth="1"/>
    <col min="13" max="14" width="8.42578125" style="126" hidden="1" customWidth="1"/>
    <col min="15" max="20" width="8.42578125" style="128" hidden="1" customWidth="1"/>
    <col min="21" max="21" width="8.42578125" style="126" hidden="1" customWidth="1"/>
    <col min="22" max="23" width="9" style="126" hidden="1" customWidth="1"/>
    <col min="24" max="24" width="7.85546875" style="126" hidden="1" customWidth="1"/>
    <col min="25" max="26" width="8.42578125" style="126" hidden="1" customWidth="1"/>
    <col min="27" max="29" width="7.85546875" style="126" hidden="1" customWidth="1"/>
    <col min="30" max="30" width="9" style="126" hidden="1" customWidth="1"/>
    <col min="31" max="33" width="7.85546875" style="126" hidden="1" customWidth="1"/>
    <col min="34" max="36" width="9" style="126" hidden="1" customWidth="1"/>
    <col min="37" max="42" width="8.42578125" style="126" hidden="1" customWidth="1"/>
    <col min="43" max="45" width="9" style="126" hidden="1" customWidth="1"/>
    <col min="46" max="49" width="8.42578125" style="126" hidden="1" customWidth="1"/>
    <col min="50" max="51" width="9.5703125" style="127" hidden="1" customWidth="1"/>
    <col min="52" max="52" width="8.42578125" style="127" hidden="1" customWidth="1"/>
    <col min="53" max="54" width="9.5703125" style="127" hidden="1" customWidth="1"/>
    <col min="55" max="56" width="9" style="127" bestFit="1" customWidth="1"/>
    <col min="57" max="57" width="8.28515625" style="127" bestFit="1" customWidth="1"/>
    <col min="58" max="58" width="10.28515625" style="127" customWidth="1"/>
    <col min="59" max="60" width="8.7109375" style="127" customWidth="1"/>
    <col min="61" max="61" width="9" style="127" hidden="1" customWidth="1"/>
    <col min="62" max="64" width="9" style="126" hidden="1" customWidth="1"/>
    <col min="65" max="65" width="9.5703125" style="126" hidden="1" customWidth="1"/>
    <col min="66" max="69" width="8.7109375" style="126" hidden="1" customWidth="1"/>
    <col min="70" max="70" width="8.42578125" style="126" hidden="1" customWidth="1"/>
    <col min="71" max="71" width="9.5703125" style="126" hidden="1" customWidth="1"/>
    <col min="72" max="75" width="9.5703125" style="126" bestFit="1" customWidth="1"/>
    <col min="76" max="16384" width="12.85546875" style="126"/>
  </cols>
  <sheetData>
    <row r="1" spans="1:75" customFormat="1" ht="15" customHeight="1" x14ac:dyDescent="0.25">
      <c r="A1" s="129"/>
      <c r="O1" s="134"/>
      <c r="P1" s="134"/>
      <c r="Q1" s="134"/>
      <c r="R1" s="134"/>
      <c r="S1" s="134"/>
      <c r="T1" s="134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</row>
    <row r="2" spans="1:75" customFormat="1" ht="15" customHeight="1" thickBot="1" x14ac:dyDescent="0.3">
      <c r="A2" s="1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spans="1:75" customFormat="1" ht="8.25" customHeight="1" x14ac:dyDescent="0.25">
      <c r="A3" s="13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</row>
    <row r="4" spans="1:75" x14ac:dyDescent="0.25">
      <c r="A4" s="133"/>
      <c r="B4" s="27" t="s">
        <v>207</v>
      </c>
      <c r="C4" s="26" t="s">
        <v>67</v>
      </c>
      <c r="D4" s="26" t="s">
        <v>66</v>
      </c>
      <c r="E4" s="26" t="s">
        <v>65</v>
      </c>
      <c r="F4" s="26" t="s">
        <v>64</v>
      </c>
      <c r="G4" s="26" t="s">
        <v>63</v>
      </c>
      <c r="H4" s="26" t="s">
        <v>62</v>
      </c>
      <c r="I4" s="26" t="s">
        <v>61</v>
      </c>
      <c r="J4" s="26" t="s">
        <v>60</v>
      </c>
      <c r="K4" s="26" t="s">
        <v>59</v>
      </c>
      <c r="L4" s="26" t="s">
        <v>58</v>
      </c>
      <c r="M4" s="26" t="s">
        <v>57</v>
      </c>
      <c r="N4" s="26" t="s">
        <v>56</v>
      </c>
      <c r="O4" s="26" t="s">
        <v>55</v>
      </c>
      <c r="P4" s="26" t="s">
        <v>54</v>
      </c>
      <c r="Q4" s="26" t="s">
        <v>53</v>
      </c>
      <c r="R4" s="26" t="s">
        <v>52</v>
      </c>
      <c r="S4" s="26" t="s">
        <v>51</v>
      </c>
      <c r="T4" s="26" t="s">
        <v>50</v>
      </c>
      <c r="U4" s="26" t="s">
        <v>49</v>
      </c>
      <c r="V4" s="26" t="s">
        <v>48</v>
      </c>
      <c r="W4" s="26" t="s">
        <v>47</v>
      </c>
      <c r="X4" s="26" t="s">
        <v>46</v>
      </c>
      <c r="Y4" s="26" t="s">
        <v>45</v>
      </c>
      <c r="Z4" s="26" t="s">
        <v>44</v>
      </c>
      <c r="AA4" s="26" t="s">
        <v>43</v>
      </c>
      <c r="AB4" s="26" t="s">
        <v>42</v>
      </c>
      <c r="AC4" s="26" t="s">
        <v>41</v>
      </c>
      <c r="AD4" s="26" t="s">
        <v>40</v>
      </c>
      <c r="AE4" s="26" t="s">
        <v>39</v>
      </c>
      <c r="AF4" s="26" t="s">
        <v>38</v>
      </c>
      <c r="AG4" s="26" t="s">
        <v>37</v>
      </c>
      <c r="AH4" s="26" t="s">
        <v>36</v>
      </c>
      <c r="AI4" s="26" t="s">
        <v>35</v>
      </c>
      <c r="AJ4" s="26" t="s">
        <v>34</v>
      </c>
      <c r="AK4" s="26" t="s">
        <v>33</v>
      </c>
      <c r="AL4" s="26" t="s">
        <v>32</v>
      </c>
      <c r="AM4" s="26" t="s">
        <v>31</v>
      </c>
      <c r="AN4" s="26" t="s">
        <v>30</v>
      </c>
      <c r="AO4" s="26" t="s">
        <v>29</v>
      </c>
      <c r="AP4" s="26" t="s">
        <v>28</v>
      </c>
      <c r="AQ4" s="26" t="s">
        <v>27</v>
      </c>
      <c r="AR4" s="26" t="s">
        <v>26</v>
      </c>
      <c r="AS4" s="26" t="s">
        <v>25</v>
      </c>
      <c r="AT4" s="26" t="s">
        <v>24</v>
      </c>
      <c r="AU4" s="26" t="s">
        <v>23</v>
      </c>
      <c r="AV4" s="26" t="s">
        <v>22</v>
      </c>
      <c r="AW4" s="26" t="s">
        <v>21</v>
      </c>
      <c r="AX4" s="26" t="s">
        <v>20</v>
      </c>
      <c r="AY4" s="26" t="s">
        <v>19</v>
      </c>
      <c r="AZ4" s="26" t="s">
        <v>18</v>
      </c>
      <c r="BA4" s="26" t="s">
        <v>17</v>
      </c>
      <c r="BB4" s="26" t="s">
        <v>16</v>
      </c>
      <c r="BC4" s="26" t="s">
        <v>15</v>
      </c>
      <c r="BD4" s="26" t="s">
        <v>14</v>
      </c>
      <c r="BE4" s="26" t="s">
        <v>13</v>
      </c>
      <c r="BF4" s="26" t="s">
        <v>12</v>
      </c>
      <c r="BG4" s="26" t="s">
        <v>248</v>
      </c>
      <c r="BH4" s="26" t="s">
        <v>250</v>
      </c>
      <c r="BI4" s="25">
        <v>2010</v>
      </c>
      <c r="BJ4" s="25">
        <v>2011</v>
      </c>
      <c r="BK4" s="25">
        <v>2012</v>
      </c>
      <c r="BL4" s="25">
        <v>2013</v>
      </c>
      <c r="BM4" s="25">
        <v>2014</v>
      </c>
      <c r="BN4" s="25">
        <v>2015</v>
      </c>
      <c r="BO4" s="25">
        <v>2016</v>
      </c>
      <c r="BP4" s="25">
        <v>2017</v>
      </c>
      <c r="BQ4" s="25">
        <v>2018</v>
      </c>
      <c r="BR4" s="25">
        <v>2019</v>
      </c>
      <c r="BS4" s="25">
        <v>2020</v>
      </c>
      <c r="BT4" s="25">
        <v>2021</v>
      </c>
      <c r="BU4" s="25">
        <v>2022</v>
      </c>
      <c r="BV4" s="25">
        <v>2023</v>
      </c>
      <c r="BW4" s="25">
        <v>2024</v>
      </c>
    </row>
    <row r="5" spans="1:75" ht="12.75" customHeight="1" x14ac:dyDescent="0.25">
      <c r="A5" s="132"/>
      <c r="B5" s="116" t="s">
        <v>206</v>
      </c>
      <c r="C5" s="130">
        <v>-2192</v>
      </c>
      <c r="D5" s="130">
        <v>3654</v>
      </c>
      <c r="E5" s="130">
        <v>6577</v>
      </c>
      <c r="F5" s="130">
        <v>17365</v>
      </c>
      <c r="G5" s="130">
        <v>-3155</v>
      </c>
      <c r="H5" s="130">
        <v>6206</v>
      </c>
      <c r="I5" s="130">
        <v>8164</v>
      </c>
      <c r="J5" s="130">
        <v>17039</v>
      </c>
      <c r="K5" s="130">
        <v>3419</v>
      </c>
      <c r="L5" s="130">
        <v>561</v>
      </c>
      <c r="M5" s="130">
        <v>7255</v>
      </c>
      <c r="N5" s="130">
        <v>20046</v>
      </c>
      <c r="O5" s="130">
        <v>8600</v>
      </c>
      <c r="P5" s="130">
        <v>8699</v>
      </c>
      <c r="Q5" s="130">
        <v>19751</v>
      </c>
      <c r="R5" s="130">
        <v>25048</v>
      </c>
      <c r="S5" s="130">
        <v>23774</v>
      </c>
      <c r="T5" s="130">
        <v>25067</v>
      </c>
      <c r="U5" s="130">
        <v>34247</v>
      </c>
      <c r="V5" s="130">
        <v>49596</v>
      </c>
      <c r="W5" s="130">
        <v>-14281</v>
      </c>
      <c r="X5" s="130">
        <v>648</v>
      </c>
      <c r="Y5" s="130">
        <v>6743</v>
      </c>
      <c r="Z5" s="130">
        <v>13127</v>
      </c>
      <c r="AA5" s="130">
        <v>-5728</v>
      </c>
      <c r="AB5" s="130">
        <v>-7522</v>
      </c>
      <c r="AC5" s="130">
        <v>2326</v>
      </c>
      <c r="AD5" s="130">
        <v>-11200</v>
      </c>
      <c r="AE5" s="130">
        <v>-5802</v>
      </c>
      <c r="AF5" s="130">
        <v>-5218</v>
      </c>
      <c r="AG5" s="130">
        <v>-3834</v>
      </c>
      <c r="AH5" s="130">
        <v>-19403</v>
      </c>
      <c r="AI5" s="130">
        <v>-10604</v>
      </c>
      <c r="AJ5" s="130">
        <v>-13983</v>
      </c>
      <c r="AK5" s="130">
        <v>4105</v>
      </c>
      <c r="AL5" s="130">
        <v>28748</v>
      </c>
      <c r="AM5" s="130">
        <v>4082</v>
      </c>
      <c r="AN5" s="130">
        <v>-3518</v>
      </c>
      <c r="AO5" s="130">
        <v>15899</v>
      </c>
      <c r="AP5" s="130">
        <v>21109</v>
      </c>
      <c r="AQ5" s="130">
        <v>8749</v>
      </c>
      <c r="AR5" s="130">
        <v>15198</v>
      </c>
      <c r="AS5" s="130">
        <v>22958</v>
      </c>
      <c r="AT5" s="130">
        <v>20745</v>
      </c>
      <c r="AU5" s="130">
        <v>17208</v>
      </c>
      <c r="AV5" s="130">
        <v>11823</v>
      </c>
      <c r="AW5" s="130">
        <v>41133</v>
      </c>
      <c r="AX5" s="130">
        <v>84471</v>
      </c>
      <c r="AY5" s="130">
        <v>93640</v>
      </c>
      <c r="AZ5" s="130">
        <v>60168</v>
      </c>
      <c r="BA5" s="130">
        <v>115648</v>
      </c>
      <c r="BB5" s="130">
        <v>113012</v>
      </c>
      <c r="BC5" s="130">
        <v>51241</v>
      </c>
      <c r="BD5" s="130">
        <v>33358</v>
      </c>
      <c r="BE5" s="130">
        <v>66591</v>
      </c>
      <c r="BF5" s="130">
        <v>94024</v>
      </c>
      <c r="BG5" s="130">
        <v>52156</v>
      </c>
      <c r="BH5" s="130">
        <v>37004</v>
      </c>
      <c r="BI5" s="130">
        <v>25404</v>
      </c>
      <c r="BJ5" s="130">
        <v>28254</v>
      </c>
      <c r="BK5" s="130">
        <v>31281</v>
      </c>
      <c r="BL5" s="130">
        <v>62098</v>
      </c>
      <c r="BM5" s="130">
        <v>132684</v>
      </c>
      <c r="BN5" s="130">
        <v>6237</v>
      </c>
      <c r="BO5" s="130">
        <v>-22124</v>
      </c>
      <c r="BP5" s="130">
        <v>-34257</v>
      </c>
      <c r="BQ5" s="130">
        <v>8266</v>
      </c>
      <c r="BR5" s="130">
        <v>37572</v>
      </c>
      <c r="BS5" s="130">
        <v>67650</v>
      </c>
      <c r="BT5" s="130">
        <v>154635</v>
      </c>
      <c r="BU5" s="130">
        <v>382468</v>
      </c>
      <c r="BV5" s="130">
        <v>245214</v>
      </c>
      <c r="BW5" s="130">
        <v>89160</v>
      </c>
    </row>
    <row r="6" spans="1:75" ht="12.75" customHeight="1" x14ac:dyDescent="0.25">
      <c r="A6" s="5"/>
      <c r="B6" s="11" t="s">
        <v>205</v>
      </c>
      <c r="C6" s="130">
        <v>2511</v>
      </c>
      <c r="D6" s="130">
        <v>496</v>
      </c>
      <c r="E6" s="130">
        <v>2425</v>
      </c>
      <c r="F6" s="130">
        <v>-2941</v>
      </c>
      <c r="G6" s="130">
        <v>-298</v>
      </c>
      <c r="H6" s="130">
        <v>391</v>
      </c>
      <c r="I6" s="130">
        <v>1928</v>
      </c>
      <c r="J6" s="130">
        <v>-1082</v>
      </c>
      <c r="K6" s="130">
        <v>2915</v>
      </c>
      <c r="L6" s="130">
        <v>-531</v>
      </c>
      <c r="M6" s="130">
        <v>77</v>
      </c>
      <c r="N6" s="130">
        <v>558</v>
      </c>
      <c r="O6" s="130">
        <v>2077</v>
      </c>
      <c r="P6" s="130">
        <v>5210</v>
      </c>
      <c r="Q6" s="130">
        <v>12826</v>
      </c>
      <c r="R6" s="130">
        <v>-3525</v>
      </c>
      <c r="S6" s="130">
        <v>6596</v>
      </c>
      <c r="T6" s="130">
        <v>13711</v>
      </c>
      <c r="U6" s="130">
        <v>13322</v>
      </c>
      <c r="V6" s="130">
        <v>-30902</v>
      </c>
      <c r="W6" s="130">
        <v>-5954</v>
      </c>
      <c r="X6" s="130">
        <v>-2353</v>
      </c>
      <c r="Y6" s="130">
        <v>3723</v>
      </c>
      <c r="Z6" s="130">
        <v>-7124</v>
      </c>
      <c r="AA6" s="130">
        <v>-3075</v>
      </c>
      <c r="AB6" s="130">
        <v>-2717</v>
      </c>
      <c r="AC6" s="130">
        <v>828</v>
      </c>
      <c r="AD6" s="130">
        <v>-11543</v>
      </c>
      <c r="AE6" s="130">
        <v>-1336</v>
      </c>
      <c r="AF6" s="130">
        <v>-2732</v>
      </c>
      <c r="AG6" s="130">
        <v>-1612</v>
      </c>
      <c r="AH6" s="130">
        <v>2737</v>
      </c>
      <c r="AI6" s="130">
        <v>768</v>
      </c>
      <c r="AJ6" s="130">
        <v>265</v>
      </c>
      <c r="AK6" s="130">
        <v>697</v>
      </c>
      <c r="AL6" s="130">
        <v>5269</v>
      </c>
      <c r="AM6" s="130">
        <v>3202</v>
      </c>
      <c r="AN6" s="130">
        <v>5541</v>
      </c>
      <c r="AO6" s="130">
        <v>349</v>
      </c>
      <c r="AP6" s="130">
        <v>862</v>
      </c>
      <c r="AQ6" s="130">
        <v>4222</v>
      </c>
      <c r="AR6" s="130">
        <v>7568</v>
      </c>
      <c r="AS6" s="130">
        <v>6918</v>
      </c>
      <c r="AT6" s="130">
        <v>2805</v>
      </c>
      <c r="AU6" s="130">
        <v>8570</v>
      </c>
      <c r="AV6" s="130">
        <v>2045</v>
      </c>
      <c r="AW6" s="130">
        <v>15756</v>
      </c>
      <c r="AX6" s="130">
        <v>25955</v>
      </c>
      <c r="AY6" s="130">
        <v>40543</v>
      </c>
      <c r="AZ6" s="130">
        <v>26826</v>
      </c>
      <c r="BA6" s="130">
        <v>37711</v>
      </c>
      <c r="BB6" s="130">
        <v>32184</v>
      </c>
      <c r="BC6" s="130">
        <v>20536</v>
      </c>
      <c r="BD6" s="130">
        <v>11276</v>
      </c>
      <c r="BE6" s="130">
        <v>15620</v>
      </c>
      <c r="BF6" s="130">
        <v>13070</v>
      </c>
      <c r="BG6" s="130">
        <v>27866</v>
      </c>
      <c r="BH6" s="130">
        <v>17626</v>
      </c>
      <c r="BI6" s="130">
        <v>2491</v>
      </c>
      <c r="BJ6" s="130">
        <v>939</v>
      </c>
      <c r="BK6" s="130">
        <v>3019</v>
      </c>
      <c r="BL6" s="130">
        <v>16588</v>
      </c>
      <c r="BM6" s="130">
        <v>2727</v>
      </c>
      <c r="BN6" s="130">
        <v>-11708</v>
      </c>
      <c r="BO6" s="130">
        <v>-16507</v>
      </c>
      <c r="BP6" s="130">
        <v>-2943</v>
      </c>
      <c r="BQ6" s="130">
        <v>6999</v>
      </c>
      <c r="BR6" s="130">
        <v>9954</v>
      </c>
      <c r="BS6" s="130">
        <v>21513</v>
      </c>
      <c r="BT6" s="130">
        <v>52326</v>
      </c>
      <c r="BU6" s="130">
        <v>137264</v>
      </c>
      <c r="BV6" s="130">
        <v>60502</v>
      </c>
      <c r="BW6" s="130">
        <v>45492</v>
      </c>
    </row>
    <row r="7" spans="1:75" ht="12.75" customHeight="1" x14ac:dyDescent="0.25">
      <c r="A7" s="131"/>
      <c r="B7" s="11" t="s">
        <v>204</v>
      </c>
      <c r="C7" s="130">
        <v>-3988</v>
      </c>
      <c r="D7" s="130">
        <v>-3562</v>
      </c>
      <c r="E7" s="130">
        <v>-4046</v>
      </c>
      <c r="F7" s="130">
        <v>-5119</v>
      </c>
      <c r="G7" s="130">
        <v>-4051</v>
      </c>
      <c r="H7" s="130">
        <v>-4827</v>
      </c>
      <c r="I7" s="130">
        <v>-6809</v>
      </c>
      <c r="J7" s="130">
        <v>-7623</v>
      </c>
      <c r="K7" s="130">
        <v>-7547</v>
      </c>
      <c r="L7" s="130">
        <v>-4628</v>
      </c>
      <c r="M7" s="130">
        <v>-3634</v>
      </c>
      <c r="N7" s="130">
        <v>-2973</v>
      </c>
      <c r="O7" s="130">
        <v>-2868</v>
      </c>
      <c r="P7" s="130">
        <v>-4101</v>
      </c>
      <c r="Q7" s="130">
        <v>-6360</v>
      </c>
      <c r="R7" s="130">
        <v>-4206</v>
      </c>
      <c r="S7" s="130">
        <v>-7454</v>
      </c>
      <c r="T7" s="130">
        <v>-4789</v>
      </c>
      <c r="U7" s="130">
        <v>-7410</v>
      </c>
      <c r="V7" s="130">
        <v>-9652</v>
      </c>
      <c r="W7" s="130">
        <v>-7073</v>
      </c>
      <c r="X7" s="130">
        <v>-4521</v>
      </c>
      <c r="Y7" s="130">
        <v>-6342</v>
      </c>
      <c r="Z7" s="130">
        <v>-5219</v>
      </c>
      <c r="AA7" s="130">
        <v>-8750</v>
      </c>
      <c r="AB7" s="130">
        <v>-7842</v>
      </c>
      <c r="AC7" s="130">
        <v>-5941</v>
      </c>
      <c r="AD7" s="130">
        <v>-8540</v>
      </c>
      <c r="AE7" s="130">
        <v>-6816</v>
      </c>
      <c r="AF7" s="130">
        <v>-4088</v>
      </c>
      <c r="AG7" s="130">
        <v>-6998</v>
      </c>
      <c r="AH7" s="130">
        <v>-3709</v>
      </c>
      <c r="AI7" s="130">
        <v>-3413</v>
      </c>
      <c r="AJ7" s="130">
        <v>-5312</v>
      </c>
      <c r="AK7" s="130">
        <v>-3645</v>
      </c>
      <c r="AL7" s="130">
        <v>-2599</v>
      </c>
      <c r="AM7" s="130">
        <v>-3246</v>
      </c>
      <c r="AN7" s="130">
        <v>-1116</v>
      </c>
      <c r="AO7" s="130">
        <v>-1898</v>
      </c>
      <c r="AP7" s="130">
        <v>-3181</v>
      </c>
      <c r="AQ7" s="130">
        <v>-10492</v>
      </c>
      <c r="AR7" s="130">
        <v>-15578</v>
      </c>
      <c r="AS7" s="130">
        <v>-11816</v>
      </c>
      <c r="AT7" s="130">
        <v>-5304</v>
      </c>
      <c r="AU7" s="130">
        <v>-6540</v>
      </c>
      <c r="AV7" s="130">
        <v>-4339</v>
      </c>
      <c r="AW7" s="130">
        <v>-8188</v>
      </c>
      <c r="AX7" s="130">
        <v>-4780</v>
      </c>
      <c r="AY7" s="130">
        <v>-5043</v>
      </c>
      <c r="AZ7" s="130">
        <v>-6857</v>
      </c>
      <c r="BA7" s="130">
        <v>-15866</v>
      </c>
      <c r="BB7" s="130">
        <v>-13428</v>
      </c>
      <c r="BC7" s="130">
        <v>-15624</v>
      </c>
      <c r="BD7" s="130">
        <v>-12230</v>
      </c>
      <c r="BE7" s="130">
        <v>-11177</v>
      </c>
      <c r="BF7" s="130">
        <v>-14622</v>
      </c>
      <c r="BG7" s="130">
        <v>-8597</v>
      </c>
      <c r="BH7" s="130">
        <v>-13907</v>
      </c>
      <c r="BI7" s="130">
        <v>-16715</v>
      </c>
      <c r="BJ7" s="130">
        <v>-23310</v>
      </c>
      <c r="BK7" s="130">
        <v>-18782</v>
      </c>
      <c r="BL7" s="130">
        <v>-17535</v>
      </c>
      <c r="BM7" s="130">
        <v>-29305</v>
      </c>
      <c r="BN7" s="130">
        <v>-23155</v>
      </c>
      <c r="BO7" s="130">
        <v>-31073</v>
      </c>
      <c r="BP7" s="130">
        <v>-21611</v>
      </c>
      <c r="BQ7" s="130">
        <v>-14969</v>
      </c>
      <c r="BR7" s="130">
        <v>-9441</v>
      </c>
      <c r="BS7" s="130">
        <v>-43190</v>
      </c>
      <c r="BT7" s="130">
        <v>-23847</v>
      </c>
      <c r="BU7" s="130">
        <v>-41194</v>
      </c>
      <c r="BV7" s="130">
        <v>-53653</v>
      </c>
      <c r="BW7" s="130">
        <v>-22504</v>
      </c>
    </row>
    <row r="8" spans="1:75" ht="12.75" customHeight="1" x14ac:dyDescent="0.25">
      <c r="B8" s="11" t="s">
        <v>203</v>
      </c>
      <c r="C8" s="130">
        <v>6904</v>
      </c>
      <c r="D8" s="130">
        <v>6989</v>
      </c>
      <c r="E8" s="130">
        <v>6066</v>
      </c>
      <c r="F8" s="130">
        <v>7839</v>
      </c>
      <c r="G8" s="130">
        <v>4990</v>
      </c>
      <c r="H8" s="130">
        <v>5143</v>
      </c>
      <c r="I8" s="130">
        <v>11989</v>
      </c>
      <c r="J8" s="130">
        <v>11058</v>
      </c>
      <c r="K8" s="130">
        <v>8038</v>
      </c>
      <c r="L8" s="130">
        <v>8243</v>
      </c>
      <c r="M8" s="130">
        <v>5234</v>
      </c>
      <c r="N8" s="130">
        <v>5097</v>
      </c>
      <c r="O8" s="130">
        <v>4601</v>
      </c>
      <c r="P8" s="130">
        <v>6242</v>
      </c>
      <c r="Q8" s="130">
        <v>5768</v>
      </c>
      <c r="R8" s="130">
        <v>6357</v>
      </c>
      <c r="S8" s="130">
        <v>7807</v>
      </c>
      <c r="T8" s="130">
        <v>6573</v>
      </c>
      <c r="U8" s="130">
        <v>13707</v>
      </c>
      <c r="V8" s="130">
        <v>9246</v>
      </c>
      <c r="W8" s="130">
        <v>10870</v>
      </c>
      <c r="X8" s="130">
        <v>4060</v>
      </c>
      <c r="Y8" s="130">
        <v>12654</v>
      </c>
      <c r="Z8" s="130">
        <v>4748</v>
      </c>
      <c r="AA8" s="130">
        <v>6151</v>
      </c>
      <c r="AB8" s="130">
        <v>4858</v>
      </c>
      <c r="AC8" s="130">
        <v>4132</v>
      </c>
      <c r="AD8" s="130">
        <v>5922</v>
      </c>
      <c r="AE8" s="130">
        <v>4869</v>
      </c>
      <c r="AF8" s="130">
        <v>4347</v>
      </c>
      <c r="AG8" s="130">
        <v>5202</v>
      </c>
      <c r="AH8" s="130">
        <v>4989</v>
      </c>
      <c r="AI8" s="130">
        <v>3411</v>
      </c>
      <c r="AJ8" s="130">
        <v>7218</v>
      </c>
      <c r="AK8" s="130">
        <v>5257</v>
      </c>
      <c r="AL8" s="130">
        <v>4813</v>
      </c>
      <c r="AM8" s="130">
        <v>4470</v>
      </c>
      <c r="AN8" s="130">
        <v>1598</v>
      </c>
      <c r="AO8" s="130">
        <v>3694</v>
      </c>
      <c r="AP8" s="130">
        <v>4580</v>
      </c>
      <c r="AQ8" s="130">
        <v>7735</v>
      </c>
      <c r="AR8" s="130">
        <v>9077</v>
      </c>
      <c r="AS8" s="130">
        <v>12377</v>
      </c>
      <c r="AT8" s="130">
        <v>5263</v>
      </c>
      <c r="AU8" s="130">
        <v>6758</v>
      </c>
      <c r="AV8" s="130">
        <v>4858</v>
      </c>
      <c r="AW8" s="130">
        <v>4069</v>
      </c>
      <c r="AX8" s="130">
        <v>6074</v>
      </c>
      <c r="AY8" s="130">
        <v>10372</v>
      </c>
      <c r="AZ8" s="130">
        <v>6720</v>
      </c>
      <c r="BA8" s="130">
        <v>10829</v>
      </c>
      <c r="BB8" s="130">
        <v>11689</v>
      </c>
      <c r="BC8" s="130">
        <v>13545</v>
      </c>
      <c r="BD8" s="130">
        <v>12613</v>
      </c>
      <c r="BE8" s="130">
        <v>8200</v>
      </c>
      <c r="BF8" s="130">
        <v>15356</v>
      </c>
      <c r="BG8" s="130">
        <v>9141</v>
      </c>
      <c r="BH8" s="130">
        <v>12649</v>
      </c>
      <c r="BI8" s="130">
        <v>27798</v>
      </c>
      <c r="BJ8" s="130">
        <v>33180</v>
      </c>
      <c r="BK8" s="130">
        <v>26612</v>
      </c>
      <c r="BL8" s="130">
        <v>22968</v>
      </c>
      <c r="BM8" s="130">
        <v>37333</v>
      </c>
      <c r="BN8" s="130">
        <v>32332</v>
      </c>
      <c r="BO8" s="130">
        <v>21063</v>
      </c>
      <c r="BP8" s="130">
        <v>19407</v>
      </c>
      <c r="BQ8" s="130">
        <v>20699</v>
      </c>
      <c r="BR8" s="130">
        <v>14342</v>
      </c>
      <c r="BS8" s="130">
        <v>34452</v>
      </c>
      <c r="BT8" s="130">
        <v>21759</v>
      </c>
      <c r="BU8" s="130">
        <v>39610</v>
      </c>
      <c r="BV8" s="130">
        <v>49714</v>
      </c>
      <c r="BW8" s="130">
        <v>21790</v>
      </c>
    </row>
    <row r="9" spans="1:75" ht="12.75" customHeight="1" x14ac:dyDescent="0.25">
      <c r="B9" s="11" t="s">
        <v>202</v>
      </c>
      <c r="C9" s="130">
        <v>4029</v>
      </c>
      <c r="D9" s="130">
        <v>3010</v>
      </c>
      <c r="E9" s="130">
        <v>3485</v>
      </c>
      <c r="F9" s="130">
        <v>3793</v>
      </c>
      <c r="G9" s="130">
        <v>3676</v>
      </c>
      <c r="H9" s="130">
        <v>3383</v>
      </c>
      <c r="I9" s="130">
        <v>3029</v>
      </c>
      <c r="J9" s="130">
        <v>3240</v>
      </c>
      <c r="K9" s="130">
        <v>3313</v>
      </c>
      <c r="L9" s="130">
        <v>3334</v>
      </c>
      <c r="M9" s="130">
        <v>3297</v>
      </c>
      <c r="N9" s="130">
        <v>4825</v>
      </c>
      <c r="O9" s="130">
        <v>3017</v>
      </c>
      <c r="P9" s="130">
        <v>4748</v>
      </c>
      <c r="Q9" s="130">
        <v>3744</v>
      </c>
      <c r="R9" s="130">
        <v>2670</v>
      </c>
      <c r="S9" s="130">
        <v>4049</v>
      </c>
      <c r="T9" s="130">
        <v>4107</v>
      </c>
      <c r="U9" s="130">
        <v>4491</v>
      </c>
      <c r="V9" s="130">
        <v>4883</v>
      </c>
      <c r="W9" s="130">
        <v>5481</v>
      </c>
      <c r="X9" s="130">
        <v>5616</v>
      </c>
      <c r="Y9" s="130">
        <v>5715</v>
      </c>
      <c r="Z9" s="130">
        <v>8305</v>
      </c>
      <c r="AA9" s="130">
        <v>6595</v>
      </c>
      <c r="AB9" s="130">
        <v>5762</v>
      </c>
      <c r="AC9" s="130">
        <v>6429</v>
      </c>
      <c r="AD9" s="130">
        <v>6526</v>
      </c>
      <c r="AE9" s="130">
        <v>6514</v>
      </c>
      <c r="AF9" s="130">
        <v>6595</v>
      </c>
      <c r="AG9" s="130">
        <v>6751</v>
      </c>
      <c r="AH9" s="130">
        <v>6795</v>
      </c>
      <c r="AI9" s="130">
        <v>6772</v>
      </c>
      <c r="AJ9" s="130">
        <v>6882</v>
      </c>
      <c r="AK9" s="130">
        <v>6813</v>
      </c>
      <c r="AL9" s="130">
        <v>6956</v>
      </c>
      <c r="AM9" s="130">
        <v>6790</v>
      </c>
      <c r="AN9" s="130">
        <v>9193</v>
      </c>
      <c r="AO9" s="130">
        <v>7338</v>
      </c>
      <c r="AP9" s="130">
        <v>7567</v>
      </c>
      <c r="AQ9" s="130">
        <v>7272</v>
      </c>
      <c r="AR9" s="130">
        <v>7127</v>
      </c>
      <c r="AS9" s="130">
        <v>6976</v>
      </c>
      <c r="AT9" s="130">
        <v>6954</v>
      </c>
      <c r="AU9" s="130">
        <v>6897</v>
      </c>
      <c r="AV9" s="130">
        <v>6964</v>
      </c>
      <c r="AW9" s="130">
        <v>7103</v>
      </c>
      <c r="AX9" s="130">
        <v>7333</v>
      </c>
      <c r="AY9" s="130">
        <v>7289</v>
      </c>
      <c r="AZ9" s="130">
        <v>7483</v>
      </c>
      <c r="BA9" s="130">
        <v>7521</v>
      </c>
      <c r="BB9" s="130">
        <v>7817</v>
      </c>
      <c r="BC9" s="130">
        <v>7727</v>
      </c>
      <c r="BD9" s="130">
        <v>8738</v>
      </c>
      <c r="BE9" s="130">
        <v>9073</v>
      </c>
      <c r="BF9" s="130">
        <v>9411</v>
      </c>
      <c r="BG9" s="130">
        <v>9858</v>
      </c>
      <c r="BH9" s="130">
        <v>9898</v>
      </c>
      <c r="BI9" s="130">
        <v>14317</v>
      </c>
      <c r="BJ9" s="130">
        <v>13328</v>
      </c>
      <c r="BK9" s="130">
        <v>14769</v>
      </c>
      <c r="BL9" s="130">
        <v>14179</v>
      </c>
      <c r="BM9" s="130">
        <v>17530</v>
      </c>
      <c r="BN9" s="130">
        <v>25117</v>
      </c>
      <c r="BO9" s="130">
        <v>25312</v>
      </c>
      <c r="BP9" s="130">
        <v>26655</v>
      </c>
      <c r="BQ9" s="130">
        <v>27423</v>
      </c>
      <c r="BR9" s="130">
        <v>30888</v>
      </c>
      <c r="BS9" s="130">
        <v>28329</v>
      </c>
      <c r="BT9" s="130">
        <v>28296</v>
      </c>
      <c r="BU9" s="130">
        <v>30110</v>
      </c>
      <c r="BV9" s="130">
        <v>34949</v>
      </c>
      <c r="BW9" s="130">
        <v>19756</v>
      </c>
    </row>
    <row r="10" spans="1:75" x14ac:dyDescent="0.25">
      <c r="B10" s="37" t="s">
        <v>6</v>
      </c>
      <c r="C10" s="36">
        <v>7264</v>
      </c>
      <c r="D10" s="36">
        <v>10587</v>
      </c>
      <c r="E10" s="36">
        <v>14507</v>
      </c>
      <c r="F10" s="36">
        <v>20937</v>
      </c>
      <c r="G10" s="36">
        <v>1162</v>
      </c>
      <c r="H10" s="36">
        <v>10296</v>
      </c>
      <c r="I10" s="36">
        <v>18301</v>
      </c>
      <c r="J10" s="36">
        <v>22632</v>
      </c>
      <c r="K10" s="36">
        <v>10138</v>
      </c>
      <c r="L10" s="36">
        <v>6979</v>
      </c>
      <c r="M10" s="36">
        <v>12229</v>
      </c>
      <c r="N10" s="36">
        <v>27553</v>
      </c>
      <c r="O10" s="36">
        <v>15427</v>
      </c>
      <c r="P10" s="36">
        <v>20798</v>
      </c>
      <c r="Q10" s="36">
        <v>35729</v>
      </c>
      <c r="R10" s="36">
        <v>26344</v>
      </c>
      <c r="S10" s="36">
        <v>34772</v>
      </c>
      <c r="T10" s="36">
        <v>44669</v>
      </c>
      <c r="U10" s="36">
        <v>58357</v>
      </c>
      <c r="V10" s="36">
        <v>23171</v>
      </c>
      <c r="W10" s="36">
        <v>-10957</v>
      </c>
      <c r="X10" s="36">
        <v>3450</v>
      </c>
      <c r="Y10" s="36">
        <v>22493</v>
      </c>
      <c r="Z10" s="36">
        <v>13837</v>
      </c>
      <c r="AA10" s="36">
        <v>-4807</v>
      </c>
      <c r="AB10" s="36">
        <v>-7461</v>
      </c>
      <c r="AC10" s="36">
        <v>7774</v>
      </c>
      <c r="AD10" s="36">
        <v>-18835</v>
      </c>
      <c r="AE10" s="36">
        <v>-2571</v>
      </c>
      <c r="AF10" s="36">
        <v>-1096</v>
      </c>
      <c r="AG10" s="36">
        <v>-491</v>
      </c>
      <c r="AH10" s="36">
        <v>-8591</v>
      </c>
      <c r="AI10" s="36">
        <v>-3066</v>
      </c>
      <c r="AJ10" s="36">
        <v>-4930</v>
      </c>
      <c r="AK10" s="36">
        <v>13227</v>
      </c>
      <c r="AL10" s="36">
        <v>43187</v>
      </c>
      <c r="AM10" s="36">
        <v>15298</v>
      </c>
      <c r="AN10" s="36">
        <v>11698</v>
      </c>
      <c r="AO10" s="36">
        <v>25382</v>
      </c>
      <c r="AP10" s="36">
        <v>30937</v>
      </c>
      <c r="AQ10" s="36">
        <v>17486</v>
      </c>
      <c r="AR10" s="36">
        <v>23392</v>
      </c>
      <c r="AS10" s="36">
        <v>37413</v>
      </c>
      <c r="AT10" s="36">
        <v>30463</v>
      </c>
      <c r="AU10" s="36">
        <v>32893</v>
      </c>
      <c r="AV10" s="36">
        <v>21351</v>
      </c>
      <c r="AW10" s="36">
        <v>59873</v>
      </c>
      <c r="AX10" s="36">
        <v>119053</v>
      </c>
      <c r="AY10" s="36">
        <v>146801</v>
      </c>
      <c r="AZ10" s="36">
        <v>94340</v>
      </c>
      <c r="BA10" s="36">
        <v>155843</v>
      </c>
      <c r="BB10" s="36">
        <v>151274</v>
      </c>
      <c r="BC10" s="36">
        <v>77425</v>
      </c>
      <c r="BD10" s="36">
        <v>53755</v>
      </c>
      <c r="BE10" s="36">
        <v>88307</v>
      </c>
      <c r="BF10" s="36">
        <v>117239</v>
      </c>
      <c r="BG10" s="36">
        <v>90424</v>
      </c>
      <c r="BH10" s="36">
        <v>63270</v>
      </c>
      <c r="BI10" s="36">
        <v>53295</v>
      </c>
      <c r="BJ10" s="36">
        <v>52391</v>
      </c>
      <c r="BK10" s="36">
        <v>56899</v>
      </c>
      <c r="BL10" s="36">
        <v>98298</v>
      </c>
      <c r="BM10" s="36">
        <v>160969</v>
      </c>
      <c r="BN10" s="36">
        <v>28823</v>
      </c>
      <c r="BO10" s="36">
        <v>-23329</v>
      </c>
      <c r="BP10" s="36">
        <v>-12749</v>
      </c>
      <c r="BQ10" s="36">
        <v>48418</v>
      </c>
      <c r="BR10" s="36">
        <v>83315</v>
      </c>
      <c r="BS10" s="36">
        <v>108754</v>
      </c>
      <c r="BT10" s="36">
        <v>233169</v>
      </c>
      <c r="BU10" s="36">
        <v>548258</v>
      </c>
      <c r="BV10" s="36">
        <v>336726</v>
      </c>
      <c r="BW10" s="36">
        <v>153694</v>
      </c>
    </row>
    <row r="11" spans="1:75" ht="15" customHeight="1" thickBot="1" x14ac:dyDescent="0.3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 x14ac:dyDescent="0.25"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</row>
  </sheetData>
  <pageMargins left="0.51181102362204722" right="0.51181102362204722" top="0.78740157480314965" bottom="0.78740157480314965" header="0.31496062992125984" footer="0.31496062992125984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B437D-FD03-4CBE-8922-0F1E768BDF81}">
  <sheetPr>
    <tabColor theme="3" tint="-0.249977111117893"/>
  </sheetPr>
  <dimension ref="A1:CA44"/>
  <sheetViews>
    <sheetView showGridLines="0" workbookViewId="0">
      <pane xSplit="54" ySplit="4" topLeftCell="BC5" activePane="bottomRight" state="frozen"/>
      <selection activeCell="B6" sqref="B6"/>
      <selection pane="topRight" activeCell="B6" sqref="B6"/>
      <selection pane="bottomLeft" activeCell="B6" sqref="B6"/>
      <selection pane="bottomRight" activeCell="BG12" sqref="BG12"/>
    </sheetView>
  </sheetViews>
  <sheetFormatPr defaultColWidth="9.140625" defaultRowHeight="15" x14ac:dyDescent="0.25"/>
  <cols>
    <col min="1" max="1" width="7.5703125" style="4" customWidth="1"/>
    <col min="2" max="2" width="60.7109375" style="2" customWidth="1"/>
    <col min="3" max="4" width="8.7109375" style="135" hidden="1" customWidth="1"/>
    <col min="5" max="12" width="9.28515625" style="135" hidden="1" customWidth="1"/>
    <col min="13" max="13" width="8.7109375" style="135" hidden="1" customWidth="1"/>
    <col min="14" max="14" width="9.28515625" style="135" hidden="1" customWidth="1"/>
    <col min="15" max="20" width="8.7109375" style="2" hidden="1" customWidth="1"/>
    <col min="21" max="21" width="9.28515625" style="2" hidden="1" customWidth="1"/>
    <col min="22" max="23" width="8.7109375" style="2" hidden="1" customWidth="1"/>
    <col min="24" max="24" width="7.7109375" style="2" hidden="1" customWidth="1"/>
    <col min="25" max="34" width="8.7109375" style="2" hidden="1" customWidth="1"/>
    <col min="35" max="35" width="8.28515625" style="2" hidden="1" customWidth="1"/>
    <col min="36" max="36" width="8.7109375" style="2" hidden="1" customWidth="1"/>
    <col min="37" max="40" width="7.7109375" style="2" hidden="1" customWidth="1"/>
    <col min="41" max="43" width="8.28515625" style="2" hidden="1" customWidth="1"/>
    <col min="44" max="44" width="8.7109375" style="2" hidden="1" customWidth="1"/>
    <col min="45" max="49" width="9.28515625" style="2" hidden="1" customWidth="1"/>
    <col min="50" max="50" width="8.7109375" style="3" hidden="1" customWidth="1"/>
    <col min="51" max="54" width="9.28515625" style="3" hidden="1" customWidth="1"/>
    <col min="55" max="57" width="9.28515625" style="3" bestFit="1" customWidth="1"/>
    <col min="58" max="58" width="10.7109375" style="3" customWidth="1"/>
    <col min="59" max="60" width="11.140625" style="3" customWidth="1"/>
    <col min="61" max="63" width="9.28515625" style="3" hidden="1" customWidth="1"/>
    <col min="64" max="68" width="8.7109375" style="2" hidden="1" customWidth="1"/>
    <col min="69" max="69" width="7.7109375" style="2" hidden="1" customWidth="1"/>
    <col min="70" max="70" width="8.28515625" style="2" hidden="1" customWidth="1"/>
    <col min="71" max="71" width="9.28515625" style="2" hidden="1" customWidth="1"/>
    <col min="72" max="72" width="8.7109375" style="2" customWidth="1"/>
    <col min="73" max="74" width="9.28515625" style="2" bestFit="1" customWidth="1"/>
    <col min="75" max="75" width="9.7109375" style="2" bestFit="1" customWidth="1"/>
    <col min="76" max="16384" width="9.140625" style="2"/>
  </cols>
  <sheetData>
    <row r="1" spans="1:79" ht="15" customHeight="1" x14ac:dyDescent="0.25"/>
    <row r="2" spans="1:79" s="4" customFormat="1" ht="15" customHeight="1" thickBot="1" x14ac:dyDescent="0.3">
      <c r="A2" s="154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spans="1:79" s="4" customFormat="1" ht="8.25" customHeight="1" x14ac:dyDescent="0.25">
      <c r="B3" s="153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/>
      <c r="BY3"/>
      <c r="BZ3"/>
      <c r="CA3"/>
    </row>
    <row r="4" spans="1:79" s="144" customFormat="1" x14ac:dyDescent="0.25">
      <c r="A4" s="146"/>
      <c r="B4" s="27" t="s">
        <v>223</v>
      </c>
      <c r="C4" s="151" t="s">
        <v>67</v>
      </c>
      <c r="D4" s="151" t="s">
        <v>66</v>
      </c>
      <c r="E4" s="151" t="s">
        <v>65</v>
      </c>
      <c r="F4" s="151" t="s">
        <v>64</v>
      </c>
      <c r="G4" s="151" t="s">
        <v>63</v>
      </c>
      <c r="H4" s="151" t="s">
        <v>62</v>
      </c>
      <c r="I4" s="151" t="s">
        <v>61</v>
      </c>
      <c r="J4" s="151" t="s">
        <v>60</v>
      </c>
      <c r="K4" s="151" t="s">
        <v>59</v>
      </c>
      <c r="L4" s="151" t="s">
        <v>58</v>
      </c>
      <c r="M4" s="151" t="s">
        <v>57</v>
      </c>
      <c r="N4" s="151" t="s">
        <v>56</v>
      </c>
      <c r="O4" s="151" t="s">
        <v>55</v>
      </c>
      <c r="P4" s="151" t="s">
        <v>54</v>
      </c>
      <c r="Q4" s="151" t="s">
        <v>53</v>
      </c>
      <c r="R4" s="151" t="s">
        <v>52</v>
      </c>
      <c r="S4" s="151" t="s">
        <v>51</v>
      </c>
      <c r="T4" s="151" t="s">
        <v>50</v>
      </c>
      <c r="U4" s="151" t="s">
        <v>49</v>
      </c>
      <c r="V4" s="151" t="s">
        <v>48</v>
      </c>
      <c r="W4" s="151" t="s">
        <v>47</v>
      </c>
      <c r="X4" s="151" t="s">
        <v>46</v>
      </c>
      <c r="Y4" s="151" t="s">
        <v>45</v>
      </c>
      <c r="Z4" s="151" t="s">
        <v>44</v>
      </c>
      <c r="AA4" s="151" t="s">
        <v>43</v>
      </c>
      <c r="AB4" s="151" t="s">
        <v>42</v>
      </c>
      <c r="AC4" s="151" t="s">
        <v>41</v>
      </c>
      <c r="AD4" s="151" t="s">
        <v>40</v>
      </c>
      <c r="AE4" s="151" t="s">
        <v>39</v>
      </c>
      <c r="AF4" s="151" t="s">
        <v>38</v>
      </c>
      <c r="AG4" s="151" t="s">
        <v>37</v>
      </c>
      <c r="AH4" s="151" t="s">
        <v>36</v>
      </c>
      <c r="AI4" s="151" t="s">
        <v>35</v>
      </c>
      <c r="AJ4" s="151" t="s">
        <v>34</v>
      </c>
      <c r="AK4" s="151" t="s">
        <v>33</v>
      </c>
      <c r="AL4" s="151" t="s">
        <v>32</v>
      </c>
      <c r="AM4" s="151" t="s">
        <v>31</v>
      </c>
      <c r="AN4" s="151" t="s">
        <v>30</v>
      </c>
      <c r="AO4" s="151" t="s">
        <v>29</v>
      </c>
      <c r="AP4" s="151" t="s">
        <v>28</v>
      </c>
      <c r="AQ4" s="151" t="s">
        <v>27</v>
      </c>
      <c r="AR4" s="151" t="s">
        <v>26</v>
      </c>
      <c r="AS4" s="151" t="s">
        <v>25</v>
      </c>
      <c r="AT4" s="151" t="s">
        <v>24</v>
      </c>
      <c r="AU4" s="151" t="s">
        <v>23</v>
      </c>
      <c r="AV4" s="151" t="s">
        <v>22</v>
      </c>
      <c r="AW4" s="151" t="s">
        <v>21</v>
      </c>
      <c r="AX4" s="151" t="s">
        <v>20</v>
      </c>
      <c r="AY4" s="151" t="s">
        <v>19</v>
      </c>
      <c r="AZ4" s="151" t="s">
        <v>18</v>
      </c>
      <c r="BA4" s="151" t="s">
        <v>17</v>
      </c>
      <c r="BB4" s="151" t="s">
        <v>16</v>
      </c>
      <c r="BC4" s="151" t="s">
        <v>15</v>
      </c>
      <c r="BD4" s="151" t="s">
        <v>14</v>
      </c>
      <c r="BE4" s="151" t="s">
        <v>13</v>
      </c>
      <c r="BF4" s="151" t="s">
        <v>12</v>
      </c>
      <c r="BG4" s="151" t="s">
        <v>248</v>
      </c>
      <c r="BH4" s="151" t="s">
        <v>250</v>
      </c>
      <c r="BI4" s="25">
        <v>2010</v>
      </c>
      <c r="BJ4" s="25">
        <v>2011</v>
      </c>
      <c r="BK4" s="25">
        <v>2012</v>
      </c>
      <c r="BL4" s="25">
        <v>2013</v>
      </c>
      <c r="BM4" s="25">
        <v>2014</v>
      </c>
      <c r="BN4" s="25">
        <v>2015</v>
      </c>
      <c r="BO4" s="25">
        <v>2016</v>
      </c>
      <c r="BP4" s="25">
        <v>2017</v>
      </c>
      <c r="BQ4" s="25">
        <v>2018</v>
      </c>
      <c r="BR4" s="25">
        <v>2019</v>
      </c>
      <c r="BS4" s="25">
        <v>2020</v>
      </c>
      <c r="BT4" s="25">
        <v>2021</v>
      </c>
      <c r="BU4" s="25">
        <v>2022</v>
      </c>
      <c r="BV4" s="25">
        <v>2023</v>
      </c>
      <c r="BW4" s="25">
        <v>2024</v>
      </c>
      <c r="BX4" s="134"/>
      <c r="BY4" s="134"/>
      <c r="BZ4" s="134"/>
      <c r="CA4" s="134"/>
    </row>
    <row r="5" spans="1:79" s="18" customFormat="1" ht="12.75" customHeight="1" x14ac:dyDescent="0.2">
      <c r="A5" s="4"/>
      <c r="B5" s="11" t="s">
        <v>217</v>
      </c>
      <c r="C5" s="130">
        <v>5026</v>
      </c>
      <c r="D5" s="130">
        <v>5510</v>
      </c>
      <c r="E5" s="130">
        <v>15844</v>
      </c>
      <c r="F5" s="130">
        <v>16061</v>
      </c>
      <c r="G5" s="130">
        <v>14388</v>
      </c>
      <c r="H5" s="130">
        <v>12384</v>
      </c>
      <c r="I5" s="130">
        <v>12709</v>
      </c>
      <c r="J5" s="130">
        <v>23095</v>
      </c>
      <c r="K5" s="130">
        <v>35005</v>
      </c>
      <c r="L5" s="130">
        <v>46990</v>
      </c>
      <c r="M5" s="130">
        <v>0</v>
      </c>
      <c r="N5" s="130">
        <v>0</v>
      </c>
      <c r="O5" s="130">
        <v>0</v>
      </c>
      <c r="P5" s="130">
        <v>2102</v>
      </c>
      <c r="Q5" s="130">
        <v>5269</v>
      </c>
      <c r="R5" s="130">
        <v>8429</v>
      </c>
      <c r="S5" s="130">
        <v>11587</v>
      </c>
      <c r="T5" s="130">
        <v>12526</v>
      </c>
      <c r="U5" s="130">
        <v>12528</v>
      </c>
      <c r="V5" s="130">
        <v>25284</v>
      </c>
      <c r="W5" s="130">
        <v>30492</v>
      </c>
      <c r="X5" s="130">
        <v>29782</v>
      </c>
      <c r="Y5" s="130">
        <v>26635</v>
      </c>
      <c r="Z5" s="130">
        <v>23496</v>
      </c>
      <c r="AA5" s="130">
        <v>23409</v>
      </c>
      <c r="AB5" s="130">
        <v>25291</v>
      </c>
      <c r="AC5" s="130">
        <v>32898</v>
      </c>
      <c r="AD5" s="130">
        <v>40107</v>
      </c>
      <c r="AE5" s="130">
        <v>42600</v>
      </c>
      <c r="AF5" s="130">
        <v>45067</v>
      </c>
      <c r="AG5" s="130">
        <v>39022</v>
      </c>
      <c r="AH5" s="130">
        <v>29922</v>
      </c>
      <c r="AI5" s="130">
        <v>19586</v>
      </c>
      <c r="AJ5" s="130">
        <v>593</v>
      </c>
      <c r="AK5" s="130">
        <v>297</v>
      </c>
      <c r="AL5" s="130">
        <v>0</v>
      </c>
      <c r="AM5" s="130">
        <v>0</v>
      </c>
      <c r="AN5" s="130">
        <v>0</v>
      </c>
      <c r="AO5" s="130">
        <v>0</v>
      </c>
      <c r="AP5" s="130">
        <v>0</v>
      </c>
      <c r="AQ5" s="130">
        <v>0</v>
      </c>
      <c r="AR5" s="130">
        <v>0</v>
      </c>
      <c r="AS5" s="130">
        <v>0</v>
      </c>
      <c r="AT5" s="130">
        <v>0</v>
      </c>
      <c r="AU5" s="130">
        <v>0</v>
      </c>
      <c r="AV5" s="130">
        <v>0</v>
      </c>
      <c r="AW5" s="130">
        <v>0</v>
      </c>
      <c r="AX5" s="130">
        <v>0</v>
      </c>
      <c r="AY5" s="130">
        <v>0</v>
      </c>
      <c r="AZ5" s="130">
        <v>0</v>
      </c>
      <c r="BA5" s="130">
        <v>0</v>
      </c>
      <c r="BB5" s="130">
        <v>0</v>
      </c>
      <c r="BC5" s="130">
        <v>0</v>
      </c>
      <c r="BD5" s="130">
        <v>0</v>
      </c>
      <c r="BE5" s="130">
        <v>0</v>
      </c>
      <c r="BF5" s="130">
        <v>0</v>
      </c>
      <c r="BG5" s="130"/>
      <c r="BH5" s="130"/>
      <c r="BI5" s="130">
        <v>16061</v>
      </c>
      <c r="BJ5" s="130">
        <v>23095</v>
      </c>
      <c r="BK5" s="130">
        <v>0</v>
      </c>
      <c r="BL5" s="130">
        <v>8429</v>
      </c>
      <c r="BM5" s="130">
        <v>25284</v>
      </c>
      <c r="BN5" s="130">
        <v>23496</v>
      </c>
      <c r="BO5" s="130">
        <v>40107</v>
      </c>
      <c r="BP5" s="130">
        <v>29922</v>
      </c>
      <c r="BQ5" s="130">
        <v>0</v>
      </c>
      <c r="BR5" s="130">
        <v>0</v>
      </c>
      <c r="BS5" s="130">
        <v>0</v>
      </c>
      <c r="BT5" s="130">
        <v>0</v>
      </c>
      <c r="BU5" s="130">
        <v>0</v>
      </c>
      <c r="BV5" s="130">
        <v>0</v>
      </c>
      <c r="BW5" s="130">
        <v>0</v>
      </c>
    </row>
    <row r="6" spans="1:79" s="18" customFormat="1" ht="12.75" customHeight="1" x14ac:dyDescent="0.2">
      <c r="A6" s="4"/>
      <c r="B6" s="11" t="s">
        <v>216</v>
      </c>
      <c r="C6" s="130">
        <v>6130</v>
      </c>
      <c r="D6" s="130">
        <v>6140</v>
      </c>
      <c r="E6" s="130">
        <v>6095</v>
      </c>
      <c r="F6" s="130">
        <v>6086</v>
      </c>
      <c r="G6" s="130">
        <v>6070</v>
      </c>
      <c r="H6" s="130">
        <v>6040</v>
      </c>
      <c r="I6" s="130">
        <v>6158</v>
      </c>
      <c r="J6" s="130">
        <v>6169</v>
      </c>
      <c r="K6" s="130">
        <v>6144</v>
      </c>
      <c r="L6" s="130">
        <v>6228</v>
      </c>
      <c r="M6" s="130">
        <v>6145</v>
      </c>
      <c r="N6" s="130">
        <v>6235</v>
      </c>
      <c r="O6" s="130">
        <v>6221</v>
      </c>
      <c r="P6" s="130">
        <v>0</v>
      </c>
      <c r="Q6" s="130">
        <v>0</v>
      </c>
      <c r="R6" s="130">
        <v>0</v>
      </c>
      <c r="S6" s="130">
        <v>0</v>
      </c>
      <c r="T6" s="130">
        <v>0</v>
      </c>
      <c r="U6" s="130">
        <v>0</v>
      </c>
      <c r="V6" s="130">
        <v>0</v>
      </c>
      <c r="W6" s="130">
        <v>0</v>
      </c>
      <c r="X6" s="130">
        <v>0</v>
      </c>
      <c r="Y6" s="130">
        <v>0</v>
      </c>
      <c r="Z6" s="130">
        <v>0</v>
      </c>
      <c r="AA6" s="130">
        <v>0</v>
      </c>
      <c r="AB6" s="130">
        <v>0</v>
      </c>
      <c r="AC6" s="130">
        <v>0</v>
      </c>
      <c r="AD6" s="130">
        <v>0</v>
      </c>
      <c r="AE6" s="130">
        <v>0</v>
      </c>
      <c r="AF6" s="130">
        <v>0</v>
      </c>
      <c r="AG6" s="130">
        <v>0</v>
      </c>
      <c r="AH6" s="130">
        <v>0</v>
      </c>
      <c r="AI6" s="130">
        <v>0</v>
      </c>
      <c r="AJ6" s="130">
        <v>0</v>
      </c>
      <c r="AK6" s="130">
        <v>0</v>
      </c>
      <c r="AL6" s="130">
        <v>0</v>
      </c>
      <c r="AM6" s="130">
        <v>0</v>
      </c>
      <c r="AN6" s="130">
        <v>0</v>
      </c>
      <c r="AO6" s="130">
        <v>0</v>
      </c>
      <c r="AP6" s="130">
        <v>0</v>
      </c>
      <c r="AQ6" s="130">
        <v>0</v>
      </c>
      <c r="AR6" s="130">
        <v>0</v>
      </c>
      <c r="AS6" s="130">
        <v>0</v>
      </c>
      <c r="AT6" s="130">
        <v>0</v>
      </c>
      <c r="AU6" s="130">
        <v>0</v>
      </c>
      <c r="AV6" s="130">
        <v>0</v>
      </c>
      <c r="AW6" s="130">
        <v>0</v>
      </c>
      <c r="AX6" s="130">
        <v>0</v>
      </c>
      <c r="AY6" s="130">
        <v>0</v>
      </c>
      <c r="AZ6" s="130">
        <v>0</v>
      </c>
      <c r="BA6" s="130">
        <v>0</v>
      </c>
      <c r="BB6" s="130">
        <v>0</v>
      </c>
      <c r="BC6" s="130">
        <v>0</v>
      </c>
      <c r="BD6" s="130">
        <v>0</v>
      </c>
      <c r="BE6" s="130">
        <v>0</v>
      </c>
      <c r="BF6" s="130">
        <v>0</v>
      </c>
      <c r="BG6" s="130"/>
      <c r="BH6" s="130"/>
      <c r="BI6" s="130">
        <v>6086</v>
      </c>
      <c r="BJ6" s="130">
        <v>6169</v>
      </c>
      <c r="BK6" s="130">
        <v>6235</v>
      </c>
      <c r="BL6" s="130">
        <v>0</v>
      </c>
      <c r="BM6" s="130">
        <v>0</v>
      </c>
      <c r="BN6" s="130">
        <v>0</v>
      </c>
      <c r="BO6" s="130">
        <v>0</v>
      </c>
      <c r="BP6" s="130">
        <v>0</v>
      </c>
      <c r="BQ6" s="130">
        <v>0</v>
      </c>
      <c r="BR6" s="130">
        <v>0</v>
      </c>
      <c r="BS6" s="130">
        <v>0</v>
      </c>
      <c r="BT6" s="130">
        <v>0</v>
      </c>
      <c r="BU6" s="130">
        <v>0</v>
      </c>
      <c r="BV6" s="130">
        <v>0</v>
      </c>
      <c r="BW6" s="130">
        <v>0</v>
      </c>
    </row>
    <row r="7" spans="1:79" s="18" customFormat="1" ht="12.75" customHeight="1" x14ac:dyDescent="0.2">
      <c r="A7" s="4"/>
      <c r="B7" s="11" t="s">
        <v>215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0">
        <v>30</v>
      </c>
      <c r="J7" s="130">
        <v>75</v>
      </c>
      <c r="K7" s="130">
        <v>160</v>
      </c>
      <c r="L7" s="130">
        <v>331</v>
      </c>
      <c r="M7" s="130">
        <v>518</v>
      </c>
      <c r="N7" s="130">
        <v>717</v>
      </c>
      <c r="O7" s="130">
        <v>863</v>
      </c>
      <c r="P7" s="130">
        <v>914</v>
      </c>
      <c r="Q7" s="130">
        <v>936</v>
      </c>
      <c r="R7" s="130">
        <v>1019</v>
      </c>
      <c r="S7" s="130">
        <v>1090</v>
      </c>
      <c r="T7" s="130">
        <v>1281</v>
      </c>
      <c r="U7" s="130">
        <v>1406</v>
      </c>
      <c r="V7" s="130">
        <v>1102</v>
      </c>
      <c r="W7" s="130">
        <v>1204</v>
      </c>
      <c r="X7" s="130">
        <v>1212</v>
      </c>
      <c r="Y7" s="130">
        <v>13392</v>
      </c>
      <c r="Z7" s="130">
        <v>13665</v>
      </c>
      <c r="AA7" s="130">
        <v>13971</v>
      </c>
      <c r="AB7" s="130">
        <v>1994</v>
      </c>
      <c r="AC7" s="130">
        <v>2259</v>
      </c>
      <c r="AD7" s="130">
        <v>2273</v>
      </c>
      <c r="AE7" s="130">
        <v>2252</v>
      </c>
      <c r="AF7" s="130">
        <v>2212</v>
      </c>
      <c r="AG7" s="130">
        <v>2167</v>
      </c>
      <c r="AH7" s="130">
        <v>2117</v>
      </c>
      <c r="AI7" s="130">
        <v>2084</v>
      </c>
      <c r="AJ7" s="130">
        <v>2059</v>
      </c>
      <c r="AK7" s="130">
        <v>2023</v>
      </c>
      <c r="AL7" s="130">
        <v>1995</v>
      </c>
      <c r="AM7" s="130">
        <v>1977</v>
      </c>
      <c r="AN7" s="130">
        <v>1966</v>
      </c>
      <c r="AO7" s="130">
        <v>1937</v>
      </c>
      <c r="AP7" s="130">
        <v>1892</v>
      </c>
      <c r="AQ7" s="130">
        <v>1806</v>
      </c>
      <c r="AR7" s="130">
        <v>1681</v>
      </c>
      <c r="AS7" s="130">
        <v>1575</v>
      </c>
      <c r="AT7" s="130">
        <v>0</v>
      </c>
      <c r="AU7" s="130">
        <v>0</v>
      </c>
      <c r="AV7" s="130">
        <v>0</v>
      </c>
      <c r="AW7" s="130">
        <v>0</v>
      </c>
      <c r="AX7" s="130">
        <v>0</v>
      </c>
      <c r="AY7" s="130">
        <v>0</v>
      </c>
      <c r="AZ7" s="130">
        <v>0</v>
      </c>
      <c r="BA7" s="130">
        <v>0</v>
      </c>
      <c r="BB7" s="130">
        <v>0</v>
      </c>
      <c r="BC7" s="130">
        <v>0</v>
      </c>
      <c r="BD7" s="130">
        <v>0</v>
      </c>
      <c r="BE7" s="130">
        <v>50712</v>
      </c>
      <c r="BF7" s="130">
        <v>52216</v>
      </c>
      <c r="BG7" s="130">
        <v>0</v>
      </c>
      <c r="BH7" s="130">
        <v>0</v>
      </c>
      <c r="BI7" s="130">
        <v>0</v>
      </c>
      <c r="BJ7" s="130">
        <v>75</v>
      </c>
      <c r="BK7" s="130">
        <v>717</v>
      </c>
      <c r="BL7" s="130">
        <v>1019</v>
      </c>
      <c r="BM7" s="130">
        <v>1102</v>
      </c>
      <c r="BN7" s="130">
        <v>13665</v>
      </c>
      <c r="BO7" s="130">
        <v>2273</v>
      </c>
      <c r="BP7" s="130">
        <v>2117</v>
      </c>
      <c r="BQ7" s="130">
        <v>1995</v>
      </c>
      <c r="BR7" s="130">
        <v>1892</v>
      </c>
      <c r="BS7" s="130">
        <v>0</v>
      </c>
      <c r="BT7" s="130">
        <v>0</v>
      </c>
      <c r="BU7" s="130">
        <v>0</v>
      </c>
      <c r="BV7" s="130">
        <v>52216</v>
      </c>
      <c r="BW7" s="130">
        <v>0</v>
      </c>
    </row>
    <row r="8" spans="1:79" s="18" customFormat="1" ht="12.75" customHeight="1" x14ac:dyDescent="0.2">
      <c r="A8" s="4"/>
      <c r="B8" s="11" t="s">
        <v>222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0">
        <v>0</v>
      </c>
      <c r="J8" s="130">
        <v>681</v>
      </c>
      <c r="K8" s="130">
        <v>752</v>
      </c>
      <c r="L8" s="130">
        <v>841</v>
      </c>
      <c r="M8" s="130">
        <v>4550</v>
      </c>
      <c r="N8" s="130">
        <v>4169</v>
      </c>
      <c r="O8" s="130">
        <v>2495</v>
      </c>
      <c r="P8" s="130">
        <v>4445</v>
      </c>
      <c r="Q8" s="130">
        <v>1722</v>
      </c>
      <c r="R8" s="130">
        <v>885</v>
      </c>
      <c r="S8" s="130">
        <v>5870</v>
      </c>
      <c r="T8" s="130">
        <v>7690</v>
      </c>
      <c r="U8" s="130">
        <v>10566</v>
      </c>
      <c r="V8" s="130">
        <v>7874</v>
      </c>
      <c r="W8" s="130">
        <v>4441</v>
      </c>
      <c r="X8" s="130">
        <v>10545</v>
      </c>
      <c r="Y8" s="130">
        <v>8985</v>
      </c>
      <c r="Z8" s="130">
        <v>7271</v>
      </c>
      <c r="AA8" s="130">
        <v>3623</v>
      </c>
      <c r="AB8" s="130">
        <v>559</v>
      </c>
      <c r="AC8" s="130">
        <v>283</v>
      </c>
      <c r="AD8" s="130">
        <v>0</v>
      </c>
      <c r="AE8" s="130">
        <v>0</v>
      </c>
      <c r="AF8" s="130">
        <v>0</v>
      </c>
      <c r="AG8" s="130">
        <v>9031</v>
      </c>
      <c r="AH8" s="130">
        <v>9527</v>
      </c>
      <c r="AI8" s="130">
        <v>9691</v>
      </c>
      <c r="AJ8" s="130">
        <v>11335</v>
      </c>
      <c r="AK8" s="130">
        <v>0</v>
      </c>
      <c r="AL8" s="130">
        <v>0</v>
      </c>
      <c r="AM8" s="130">
        <v>0</v>
      </c>
      <c r="AN8" s="130">
        <v>0</v>
      </c>
      <c r="AO8" s="130">
        <v>0</v>
      </c>
      <c r="AP8" s="130">
        <v>0</v>
      </c>
      <c r="AQ8" s="130">
        <v>0</v>
      </c>
      <c r="AR8" s="130">
        <v>0</v>
      </c>
      <c r="AS8" s="130">
        <v>0</v>
      </c>
      <c r="AT8" s="130">
        <v>0</v>
      </c>
      <c r="AU8" s="130">
        <v>0</v>
      </c>
      <c r="AV8" s="130">
        <v>0</v>
      </c>
      <c r="AW8" s="130">
        <v>0</v>
      </c>
      <c r="AX8" s="130">
        <v>0</v>
      </c>
      <c r="AY8" s="130">
        <v>0</v>
      </c>
      <c r="AZ8" s="130">
        <v>0</v>
      </c>
      <c r="BA8" s="130">
        <v>0</v>
      </c>
      <c r="BB8" s="130">
        <v>0</v>
      </c>
      <c r="BC8" s="130">
        <v>0</v>
      </c>
      <c r="BD8" s="130">
        <v>0</v>
      </c>
      <c r="BE8" s="130">
        <v>0</v>
      </c>
      <c r="BF8" s="130">
        <v>0</v>
      </c>
      <c r="BG8" s="130"/>
      <c r="BH8" s="130"/>
      <c r="BI8" s="130">
        <v>0</v>
      </c>
      <c r="BJ8" s="130">
        <v>681</v>
      </c>
      <c r="BK8" s="130">
        <v>4169</v>
      </c>
      <c r="BL8" s="130">
        <v>885</v>
      </c>
      <c r="BM8" s="130">
        <v>7874</v>
      </c>
      <c r="BN8" s="130">
        <v>7271</v>
      </c>
      <c r="BO8" s="130">
        <v>0</v>
      </c>
      <c r="BP8" s="130">
        <v>9527</v>
      </c>
      <c r="BQ8" s="130">
        <v>0</v>
      </c>
      <c r="BR8" s="130">
        <v>0</v>
      </c>
      <c r="BS8" s="130">
        <v>0</v>
      </c>
      <c r="BT8" s="130">
        <v>0</v>
      </c>
      <c r="BU8" s="130">
        <v>0</v>
      </c>
      <c r="BV8" s="130">
        <v>0</v>
      </c>
      <c r="BW8" s="130">
        <v>0</v>
      </c>
    </row>
    <row r="9" spans="1:79" s="18" customFormat="1" ht="12.75" customHeight="1" x14ac:dyDescent="0.2">
      <c r="A9" s="4"/>
      <c r="B9" s="11" t="s">
        <v>214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0">
        <v>0</v>
      </c>
      <c r="J9" s="130">
        <v>0</v>
      </c>
      <c r="K9" s="130">
        <v>0</v>
      </c>
      <c r="L9" s="130">
        <v>0</v>
      </c>
      <c r="M9" s="130">
        <v>456</v>
      </c>
      <c r="N9" s="130">
        <v>1140</v>
      </c>
      <c r="O9" s="130">
        <v>1825</v>
      </c>
      <c r="P9" s="130">
        <v>3215</v>
      </c>
      <c r="Q9" s="130">
        <v>3509</v>
      </c>
      <c r="R9" s="130">
        <v>3509</v>
      </c>
      <c r="S9" s="130">
        <v>3509</v>
      </c>
      <c r="T9" s="130">
        <v>3509</v>
      </c>
      <c r="U9" s="130">
        <v>3509</v>
      </c>
      <c r="V9" s="130">
        <v>3509</v>
      </c>
      <c r="W9" s="130">
        <v>3540</v>
      </c>
      <c r="X9" s="130">
        <v>3536</v>
      </c>
      <c r="Y9" s="130">
        <v>3577</v>
      </c>
      <c r="Z9" s="130">
        <v>4242</v>
      </c>
      <c r="AA9" s="130">
        <v>4924</v>
      </c>
      <c r="AB9" s="130">
        <v>5602</v>
      </c>
      <c r="AC9" s="130">
        <v>6284</v>
      </c>
      <c r="AD9" s="130">
        <v>7665</v>
      </c>
      <c r="AE9" s="130">
        <v>7662</v>
      </c>
      <c r="AF9" s="130">
        <v>7926</v>
      </c>
      <c r="AG9" s="130">
        <v>7920</v>
      </c>
      <c r="AH9" s="130">
        <v>7921</v>
      </c>
      <c r="AI9" s="130">
        <v>7917</v>
      </c>
      <c r="AJ9" s="130">
        <v>7911</v>
      </c>
      <c r="AK9" s="130">
        <v>9515</v>
      </c>
      <c r="AL9" s="130">
        <v>9527</v>
      </c>
      <c r="AM9" s="130">
        <v>9521</v>
      </c>
      <c r="AN9" s="130">
        <v>8930</v>
      </c>
      <c r="AO9" s="130">
        <v>8051</v>
      </c>
      <c r="AP9" s="130">
        <v>7173</v>
      </c>
      <c r="AQ9" s="130">
        <v>6293</v>
      </c>
      <c r="AR9" s="130">
        <v>5996</v>
      </c>
      <c r="AS9" s="130">
        <v>5994</v>
      </c>
      <c r="AT9" s="130">
        <v>5993</v>
      </c>
      <c r="AU9" s="130">
        <v>5990</v>
      </c>
      <c r="AV9" s="130">
        <v>5987</v>
      </c>
      <c r="AW9" s="130">
        <v>5984</v>
      </c>
      <c r="AX9" s="130">
        <v>4978</v>
      </c>
      <c r="AY9" s="130">
        <v>3485</v>
      </c>
      <c r="AZ9" s="130">
        <v>1991</v>
      </c>
      <c r="BA9" s="130">
        <v>498</v>
      </c>
      <c r="BB9" s="130">
        <v>0</v>
      </c>
      <c r="BC9" s="130">
        <v>0</v>
      </c>
      <c r="BD9" s="130">
        <v>0</v>
      </c>
      <c r="BE9" s="130">
        <v>0</v>
      </c>
      <c r="BF9" s="130">
        <v>0</v>
      </c>
      <c r="BG9" s="130">
        <v>0</v>
      </c>
      <c r="BH9" s="130">
        <v>0</v>
      </c>
      <c r="BI9" s="130">
        <v>0</v>
      </c>
      <c r="BJ9" s="130">
        <v>0</v>
      </c>
      <c r="BK9" s="130">
        <v>1140</v>
      </c>
      <c r="BL9" s="130">
        <v>3509</v>
      </c>
      <c r="BM9" s="130">
        <v>3509</v>
      </c>
      <c r="BN9" s="130">
        <v>4242</v>
      </c>
      <c r="BO9" s="130">
        <v>7665</v>
      </c>
      <c r="BP9" s="130">
        <v>7921</v>
      </c>
      <c r="BQ9" s="130">
        <v>9527</v>
      </c>
      <c r="BR9" s="130">
        <v>7173</v>
      </c>
      <c r="BS9" s="130">
        <v>5993</v>
      </c>
      <c r="BT9" s="130">
        <v>4978</v>
      </c>
      <c r="BU9" s="130">
        <v>0</v>
      </c>
      <c r="BV9" s="130">
        <v>0</v>
      </c>
      <c r="BW9" s="130">
        <v>0</v>
      </c>
    </row>
    <row r="10" spans="1:79" s="18" customFormat="1" ht="12.75" customHeight="1" x14ac:dyDescent="0.2">
      <c r="A10" s="4"/>
      <c r="B10" s="11" t="s">
        <v>211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0">
        <v>0</v>
      </c>
      <c r="J10" s="130">
        <v>0</v>
      </c>
      <c r="K10" s="130">
        <v>0</v>
      </c>
      <c r="L10" s="130">
        <v>0</v>
      </c>
      <c r="M10" s="130">
        <v>0</v>
      </c>
      <c r="N10" s="130">
        <v>0</v>
      </c>
      <c r="O10" s="130">
        <v>0</v>
      </c>
      <c r="P10" s="130">
        <v>0</v>
      </c>
      <c r="Q10" s="130">
        <v>0</v>
      </c>
      <c r="R10" s="130">
        <v>0</v>
      </c>
      <c r="S10" s="130">
        <v>0</v>
      </c>
      <c r="T10" s="130">
        <v>0</v>
      </c>
      <c r="U10" s="130">
        <v>0</v>
      </c>
      <c r="V10" s="130">
        <v>0</v>
      </c>
      <c r="W10" s="130">
        <v>0</v>
      </c>
      <c r="X10" s="130">
        <v>0</v>
      </c>
      <c r="Y10" s="130">
        <v>0</v>
      </c>
      <c r="Z10" s="130">
        <v>0</v>
      </c>
      <c r="AA10" s="130">
        <v>0</v>
      </c>
      <c r="AB10" s="130">
        <v>0</v>
      </c>
      <c r="AC10" s="130">
        <v>0</v>
      </c>
      <c r="AD10" s="130">
        <v>0</v>
      </c>
      <c r="AE10" s="130">
        <v>0</v>
      </c>
      <c r="AF10" s="130">
        <v>0</v>
      </c>
      <c r="AG10" s="130">
        <v>0</v>
      </c>
      <c r="AH10" s="130">
        <v>0</v>
      </c>
      <c r="AI10" s="130">
        <v>0</v>
      </c>
      <c r="AJ10" s="130">
        <v>0</v>
      </c>
      <c r="AK10" s="130">
        <v>0</v>
      </c>
      <c r="AL10" s="130">
        <v>0</v>
      </c>
      <c r="AM10" s="130">
        <v>0</v>
      </c>
      <c r="AN10" s="130">
        <v>0</v>
      </c>
      <c r="AO10" s="130">
        <v>0</v>
      </c>
      <c r="AP10" s="130">
        <v>0</v>
      </c>
      <c r="AQ10" s="130">
        <v>0</v>
      </c>
      <c r="AR10" s="130">
        <v>0</v>
      </c>
      <c r="AS10" s="130">
        <v>0</v>
      </c>
      <c r="AT10" s="130">
        <v>0</v>
      </c>
      <c r="AU10" s="130">
        <v>0</v>
      </c>
      <c r="AV10" s="130">
        <v>0</v>
      </c>
      <c r="AW10" s="130">
        <v>10876</v>
      </c>
      <c r="AX10" s="130">
        <v>12147</v>
      </c>
      <c r="AY10" s="130">
        <v>13736</v>
      </c>
      <c r="AZ10" s="130">
        <v>77712</v>
      </c>
      <c r="BA10" s="130">
        <v>75713</v>
      </c>
      <c r="BB10" s="130">
        <v>66275</v>
      </c>
      <c r="BC10" s="130">
        <v>68453</v>
      </c>
      <c r="BD10" s="130">
        <v>11420</v>
      </c>
      <c r="BE10" s="130">
        <v>13027</v>
      </c>
      <c r="BF10" s="130">
        <v>14530</v>
      </c>
      <c r="BG10" s="130">
        <v>25988</v>
      </c>
      <c r="BH10" s="130">
        <v>10955</v>
      </c>
      <c r="BI10" s="130">
        <v>0</v>
      </c>
      <c r="BJ10" s="130">
        <v>0</v>
      </c>
      <c r="BK10" s="130">
        <v>0</v>
      </c>
      <c r="BL10" s="130">
        <v>0</v>
      </c>
      <c r="BM10" s="130">
        <v>0</v>
      </c>
      <c r="BN10" s="130">
        <v>0</v>
      </c>
      <c r="BO10" s="130">
        <v>0</v>
      </c>
      <c r="BP10" s="130">
        <v>0</v>
      </c>
      <c r="BQ10" s="130">
        <v>0</v>
      </c>
      <c r="BR10" s="130">
        <v>0</v>
      </c>
      <c r="BS10" s="130">
        <v>0</v>
      </c>
      <c r="BT10" s="130">
        <v>12147</v>
      </c>
      <c r="BU10" s="130">
        <v>66275</v>
      </c>
      <c r="BV10" s="130">
        <v>14530</v>
      </c>
      <c r="BW10" s="130">
        <v>10955</v>
      </c>
    </row>
    <row r="11" spans="1:79" s="18" customFormat="1" ht="12.75" customHeight="1" x14ac:dyDescent="0.2">
      <c r="A11" s="4"/>
      <c r="B11" s="11" t="s">
        <v>221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>
        <v>0</v>
      </c>
      <c r="AZ11" s="130">
        <v>0</v>
      </c>
      <c r="BA11" s="130">
        <v>0</v>
      </c>
      <c r="BB11" s="130">
        <v>0</v>
      </c>
      <c r="BC11" s="130">
        <v>0</v>
      </c>
      <c r="BD11" s="130">
        <v>50516</v>
      </c>
      <c r="BE11" s="130">
        <v>50467</v>
      </c>
      <c r="BF11" s="130">
        <v>50430</v>
      </c>
      <c r="BG11" s="130">
        <v>50399</v>
      </c>
      <c r="BH11" s="130">
        <v>10170</v>
      </c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>
        <v>0</v>
      </c>
      <c r="BU11" s="130">
        <v>0</v>
      </c>
      <c r="BV11" s="130">
        <v>50430</v>
      </c>
      <c r="BW11" s="130">
        <v>10170</v>
      </c>
    </row>
    <row r="12" spans="1:79" s="18" customFormat="1" ht="12.75" customHeight="1" x14ac:dyDescent="0.2">
      <c r="A12" s="4"/>
      <c r="B12" s="11" t="s">
        <v>210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>
        <v>0</v>
      </c>
      <c r="AV12" s="130">
        <v>0</v>
      </c>
      <c r="AW12" s="130">
        <v>0</v>
      </c>
      <c r="AX12" s="130">
        <v>0</v>
      </c>
      <c r="AY12" s="130">
        <v>0</v>
      </c>
      <c r="AZ12" s="130">
        <v>0</v>
      </c>
      <c r="BA12" s="130">
        <v>0</v>
      </c>
      <c r="BB12" s="130">
        <v>12473</v>
      </c>
      <c r="BC12" s="130">
        <v>14857</v>
      </c>
      <c r="BD12" s="130">
        <v>12503</v>
      </c>
      <c r="BE12" s="130">
        <v>14838</v>
      </c>
      <c r="BF12" s="130">
        <v>12310</v>
      </c>
      <c r="BG12" s="130">
        <v>13908</v>
      </c>
      <c r="BH12" s="130">
        <v>62893</v>
      </c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>
        <v>0</v>
      </c>
      <c r="BU12" s="130">
        <v>12473</v>
      </c>
      <c r="BV12" s="130">
        <v>12310</v>
      </c>
      <c r="BW12" s="130">
        <v>62893</v>
      </c>
    </row>
    <row r="13" spans="1:79" s="18" customFormat="1" ht="12.75" customHeight="1" x14ac:dyDescent="0.2">
      <c r="A13" s="4"/>
      <c r="B13" s="11" t="s">
        <v>169</v>
      </c>
      <c r="C13" s="130">
        <v>16139</v>
      </c>
      <c r="D13" s="130">
        <v>10574</v>
      </c>
      <c r="E13" s="130">
        <v>10306</v>
      </c>
      <c r="F13" s="130">
        <v>11472</v>
      </c>
      <c r="G13" s="130">
        <v>11460</v>
      </c>
      <c r="H13" s="130">
        <v>11420</v>
      </c>
      <c r="I13" s="130">
        <v>11442</v>
      </c>
      <c r="J13" s="130">
        <v>11441</v>
      </c>
      <c r="K13" s="130">
        <v>22920</v>
      </c>
      <c r="L13" s="130">
        <v>10047</v>
      </c>
      <c r="M13" s="130">
        <v>9956</v>
      </c>
      <c r="N13" s="130">
        <v>19762</v>
      </c>
      <c r="O13" s="130">
        <v>19809</v>
      </c>
      <c r="P13" s="130">
        <v>8586</v>
      </c>
      <c r="Q13" s="130">
        <v>8636</v>
      </c>
      <c r="R13" s="130">
        <v>17426</v>
      </c>
      <c r="S13" s="130">
        <v>16046</v>
      </c>
      <c r="T13" s="130">
        <v>7440</v>
      </c>
      <c r="U13" s="130">
        <v>6887</v>
      </c>
      <c r="V13" s="130">
        <v>0</v>
      </c>
      <c r="W13" s="130">
        <v>0</v>
      </c>
      <c r="X13" s="130">
        <v>0</v>
      </c>
      <c r="Y13" s="130">
        <v>0</v>
      </c>
      <c r="Z13" s="130">
        <v>0</v>
      </c>
      <c r="AA13" s="130">
        <v>0</v>
      </c>
      <c r="AB13" s="130">
        <v>0</v>
      </c>
      <c r="AC13" s="130">
        <v>0</v>
      </c>
      <c r="AD13" s="130">
        <v>0</v>
      </c>
      <c r="AE13" s="130">
        <v>0</v>
      </c>
      <c r="AF13" s="130">
        <v>0</v>
      </c>
      <c r="AG13" s="130">
        <v>0</v>
      </c>
      <c r="AH13" s="130">
        <v>0</v>
      </c>
      <c r="AI13" s="130">
        <v>0</v>
      </c>
      <c r="AJ13" s="130">
        <v>0</v>
      </c>
      <c r="AK13" s="130">
        <v>0</v>
      </c>
      <c r="AL13" s="130">
        <v>0</v>
      </c>
      <c r="AM13" s="130">
        <v>0</v>
      </c>
      <c r="AN13" s="130">
        <v>0</v>
      </c>
      <c r="AO13" s="130">
        <v>0</v>
      </c>
      <c r="AP13" s="130">
        <v>0</v>
      </c>
      <c r="AQ13" s="130">
        <v>0</v>
      </c>
      <c r="AR13" s="130">
        <v>0</v>
      </c>
      <c r="AS13" s="130">
        <v>0</v>
      </c>
      <c r="AT13" s="130">
        <v>0</v>
      </c>
      <c r="AU13" s="130">
        <v>0</v>
      </c>
      <c r="AV13" s="130">
        <v>0</v>
      </c>
      <c r="AW13" s="130">
        <v>0</v>
      </c>
      <c r="AX13" s="130">
        <v>0</v>
      </c>
      <c r="AY13" s="130">
        <v>0</v>
      </c>
      <c r="AZ13" s="130">
        <v>0</v>
      </c>
      <c r="BA13" s="130">
        <v>0</v>
      </c>
      <c r="BB13" s="130">
        <v>0</v>
      </c>
      <c r="BC13" s="130">
        <v>0</v>
      </c>
      <c r="BD13" s="130">
        <v>0</v>
      </c>
      <c r="BE13" s="130">
        <v>0</v>
      </c>
      <c r="BF13" s="130">
        <v>0</v>
      </c>
      <c r="BG13" s="130"/>
      <c r="BH13" s="130"/>
      <c r="BI13" s="130">
        <v>11472</v>
      </c>
      <c r="BJ13" s="130">
        <v>11441</v>
      </c>
      <c r="BK13" s="130">
        <v>19762</v>
      </c>
      <c r="BL13" s="130">
        <v>17426</v>
      </c>
      <c r="BM13" s="130">
        <v>0</v>
      </c>
      <c r="BN13" s="130">
        <v>0</v>
      </c>
      <c r="BO13" s="130">
        <v>0</v>
      </c>
      <c r="BP13" s="130">
        <v>0</v>
      </c>
      <c r="BQ13" s="130">
        <v>0</v>
      </c>
      <c r="BR13" s="130">
        <v>0</v>
      </c>
      <c r="BS13" s="130">
        <v>0</v>
      </c>
      <c r="BT13" s="130">
        <v>0</v>
      </c>
      <c r="BU13" s="130">
        <v>0</v>
      </c>
      <c r="BV13" s="130">
        <v>0</v>
      </c>
      <c r="BW13" s="130">
        <v>0</v>
      </c>
    </row>
    <row r="14" spans="1:79" s="18" customFormat="1" ht="12.75" customHeight="1" x14ac:dyDescent="0.2">
      <c r="A14" s="4"/>
      <c r="B14" s="11" t="s">
        <v>220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1544</v>
      </c>
      <c r="K14" s="130">
        <v>17</v>
      </c>
      <c r="L14" s="130">
        <v>0</v>
      </c>
      <c r="M14" s="130">
        <v>0</v>
      </c>
      <c r="N14" s="130">
        <v>619</v>
      </c>
      <c r="O14" s="130">
        <v>511</v>
      </c>
      <c r="P14" s="130">
        <v>0</v>
      </c>
      <c r="Q14" s="130">
        <v>2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/>
      <c r="AR14" s="130">
        <v>0</v>
      </c>
      <c r="AS14" s="130">
        <v>0</v>
      </c>
      <c r="AT14" s="130">
        <v>0</v>
      </c>
      <c r="AU14" s="130">
        <v>0</v>
      </c>
      <c r="AV14" s="130">
        <v>0</v>
      </c>
      <c r="AW14" s="130">
        <v>0</v>
      </c>
      <c r="AX14" s="130">
        <v>0</v>
      </c>
      <c r="AY14" s="130">
        <v>0</v>
      </c>
      <c r="AZ14" s="130">
        <v>0</v>
      </c>
      <c r="BA14" s="130">
        <v>0</v>
      </c>
      <c r="BB14" s="130">
        <v>0</v>
      </c>
      <c r="BC14" s="130">
        <v>0</v>
      </c>
      <c r="BD14" s="130">
        <v>0</v>
      </c>
      <c r="BE14" s="130">
        <v>0</v>
      </c>
      <c r="BF14" s="130">
        <v>0</v>
      </c>
      <c r="BG14" s="130"/>
      <c r="BH14" s="130"/>
      <c r="BI14" s="130">
        <v>0</v>
      </c>
      <c r="BJ14" s="130">
        <v>1544</v>
      </c>
      <c r="BK14" s="130">
        <v>619</v>
      </c>
      <c r="BL14" s="130">
        <v>0</v>
      </c>
      <c r="BM14" s="130">
        <v>0</v>
      </c>
      <c r="BN14" s="130">
        <v>0</v>
      </c>
      <c r="BO14" s="130">
        <v>0</v>
      </c>
      <c r="BP14" s="130">
        <v>0</v>
      </c>
      <c r="BQ14" s="130">
        <v>0</v>
      </c>
      <c r="BR14" s="130">
        <v>0</v>
      </c>
      <c r="BS14" s="130">
        <v>0</v>
      </c>
      <c r="BT14" s="130">
        <v>0</v>
      </c>
      <c r="BU14" s="130">
        <v>0</v>
      </c>
      <c r="BV14" s="130">
        <v>0</v>
      </c>
      <c r="BW14" s="130">
        <v>0</v>
      </c>
    </row>
    <row r="15" spans="1:79" s="18" customFormat="1" ht="12.75" customHeight="1" x14ac:dyDescent="0.2">
      <c r="A15" s="4"/>
      <c r="B15" s="11" t="s">
        <v>212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0</v>
      </c>
      <c r="AE15" s="130">
        <v>0</v>
      </c>
      <c r="AF15" s="130">
        <v>0</v>
      </c>
      <c r="AG15" s="130">
        <v>0</v>
      </c>
      <c r="AH15" s="130">
        <v>0</v>
      </c>
      <c r="AI15" s="130">
        <v>0</v>
      </c>
      <c r="AJ15" s="130">
        <v>19598</v>
      </c>
      <c r="AK15" s="130">
        <v>19213</v>
      </c>
      <c r="AL15" s="130">
        <v>19768</v>
      </c>
      <c r="AM15" s="130">
        <v>30181</v>
      </c>
      <c r="AN15" s="130">
        <v>30549</v>
      </c>
      <c r="AO15" s="130">
        <v>15103</v>
      </c>
      <c r="AP15" s="130">
        <v>15287</v>
      </c>
      <c r="AQ15" s="130">
        <v>0</v>
      </c>
      <c r="AR15" s="130">
        <v>0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0">
        <v>0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/>
      <c r="BH15" s="130"/>
      <c r="BI15" s="130">
        <v>0</v>
      </c>
      <c r="BJ15" s="130">
        <v>0</v>
      </c>
      <c r="BK15" s="130">
        <v>0</v>
      </c>
      <c r="BL15" s="130">
        <v>0</v>
      </c>
      <c r="BM15" s="130">
        <v>0</v>
      </c>
      <c r="BN15" s="130">
        <v>0</v>
      </c>
      <c r="BO15" s="130">
        <v>0</v>
      </c>
      <c r="BP15" s="130">
        <v>0</v>
      </c>
      <c r="BQ15" s="130">
        <v>19768</v>
      </c>
      <c r="BR15" s="130">
        <v>15287</v>
      </c>
      <c r="BS15" s="130">
        <v>0</v>
      </c>
      <c r="BT15" s="130">
        <v>0</v>
      </c>
      <c r="BU15" s="130">
        <v>0</v>
      </c>
      <c r="BV15" s="130">
        <v>0</v>
      </c>
      <c r="BW15" s="130">
        <v>0</v>
      </c>
    </row>
    <row r="16" spans="1:79" s="18" customFormat="1" ht="12.75" customHeight="1" x14ac:dyDescent="0.35">
      <c r="A16" s="150"/>
      <c r="B16" s="11" t="s">
        <v>219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0</v>
      </c>
      <c r="L16" s="130">
        <v>0</v>
      </c>
      <c r="M16" s="130">
        <v>0</v>
      </c>
      <c r="N16" s="130">
        <v>0</v>
      </c>
      <c r="O16" s="130">
        <v>0</v>
      </c>
      <c r="P16" s="130">
        <v>0</v>
      </c>
      <c r="Q16" s="130">
        <v>0</v>
      </c>
      <c r="R16" s="130">
        <v>0</v>
      </c>
      <c r="S16" s="130">
        <v>0</v>
      </c>
      <c r="T16" s="130">
        <v>0</v>
      </c>
      <c r="U16" s="130">
        <v>0</v>
      </c>
      <c r="V16" s="130">
        <v>0</v>
      </c>
      <c r="W16" s="130">
        <v>0</v>
      </c>
      <c r="X16" s="130">
        <v>0</v>
      </c>
      <c r="Y16" s="130">
        <v>0</v>
      </c>
      <c r="Z16" s="130">
        <v>0</v>
      </c>
      <c r="AA16" s="130">
        <v>0</v>
      </c>
      <c r="AB16" s="130">
        <v>0</v>
      </c>
      <c r="AC16" s="130">
        <v>0</v>
      </c>
      <c r="AD16" s="130">
        <v>0</v>
      </c>
      <c r="AE16" s="130">
        <v>0</v>
      </c>
      <c r="AF16" s="130">
        <v>0</v>
      </c>
      <c r="AG16" s="130">
        <v>0</v>
      </c>
      <c r="AH16" s="130">
        <v>0</v>
      </c>
      <c r="AI16" s="130">
        <v>0</v>
      </c>
      <c r="AJ16" s="130">
        <v>0</v>
      </c>
      <c r="AK16" s="130">
        <v>0</v>
      </c>
      <c r="AL16" s="130">
        <v>0</v>
      </c>
      <c r="AM16" s="130">
        <v>0</v>
      </c>
      <c r="AN16" s="130">
        <v>0</v>
      </c>
      <c r="AO16" s="130">
        <v>0</v>
      </c>
      <c r="AP16" s="130">
        <v>0</v>
      </c>
      <c r="AQ16" s="130">
        <v>30168</v>
      </c>
      <c r="AR16" s="130">
        <v>31986</v>
      </c>
      <c r="AS16" s="130">
        <v>33183</v>
      </c>
      <c r="AT16" s="130">
        <v>0</v>
      </c>
      <c r="AU16" s="130">
        <v>0</v>
      </c>
      <c r="AV16" s="130">
        <v>0</v>
      </c>
      <c r="AW16" s="130">
        <v>0</v>
      </c>
      <c r="AX16" s="130">
        <v>0</v>
      </c>
      <c r="AY16" s="130">
        <v>0</v>
      </c>
      <c r="AZ16" s="130">
        <v>0</v>
      </c>
      <c r="BA16" s="130">
        <v>0</v>
      </c>
      <c r="BB16" s="130">
        <v>0</v>
      </c>
      <c r="BC16" s="130">
        <v>0</v>
      </c>
      <c r="BD16" s="130">
        <v>0</v>
      </c>
      <c r="BE16" s="130">
        <v>0</v>
      </c>
      <c r="BF16" s="130">
        <v>0</v>
      </c>
      <c r="BG16" s="130"/>
      <c r="BH16" s="130"/>
      <c r="BI16" s="130">
        <v>0</v>
      </c>
      <c r="BJ16" s="130">
        <v>0</v>
      </c>
      <c r="BK16" s="130">
        <v>0</v>
      </c>
      <c r="BL16" s="130">
        <v>0</v>
      </c>
      <c r="BM16" s="130">
        <v>0</v>
      </c>
      <c r="BN16" s="130">
        <v>0</v>
      </c>
      <c r="BO16" s="130">
        <v>0</v>
      </c>
      <c r="BP16" s="130">
        <v>0</v>
      </c>
      <c r="BQ16" s="130">
        <v>0</v>
      </c>
      <c r="BR16" s="130">
        <v>0</v>
      </c>
      <c r="BS16" s="130">
        <v>0</v>
      </c>
      <c r="BT16" s="130">
        <v>0</v>
      </c>
      <c r="BU16" s="130">
        <v>0</v>
      </c>
      <c r="BV16" s="130">
        <v>0</v>
      </c>
      <c r="BW16" s="130">
        <v>0</v>
      </c>
    </row>
    <row r="17" spans="1:75" s="18" customFormat="1" ht="12.75" customHeight="1" x14ac:dyDescent="0.2">
      <c r="A17" s="4"/>
      <c r="B17" s="37" t="s">
        <v>218</v>
      </c>
      <c r="C17" s="36">
        <v>27295</v>
      </c>
      <c r="D17" s="36">
        <v>22224</v>
      </c>
      <c r="E17" s="36">
        <v>32245</v>
      </c>
      <c r="F17" s="36">
        <v>33619</v>
      </c>
      <c r="G17" s="36">
        <v>31918</v>
      </c>
      <c r="H17" s="36">
        <v>29844</v>
      </c>
      <c r="I17" s="36">
        <v>30339</v>
      </c>
      <c r="J17" s="36">
        <v>43005</v>
      </c>
      <c r="K17" s="36">
        <v>64998</v>
      </c>
      <c r="L17" s="36">
        <v>64437</v>
      </c>
      <c r="M17" s="36">
        <v>21625</v>
      </c>
      <c r="N17" s="36">
        <v>32642</v>
      </c>
      <c r="O17" s="36">
        <v>31724</v>
      </c>
      <c r="P17" s="36">
        <v>19262</v>
      </c>
      <c r="Q17" s="36">
        <v>20074</v>
      </c>
      <c r="R17" s="36">
        <v>31268</v>
      </c>
      <c r="S17" s="36">
        <v>38102</v>
      </c>
      <c r="T17" s="36">
        <v>32446</v>
      </c>
      <c r="U17" s="36">
        <v>34896</v>
      </c>
      <c r="V17" s="36">
        <v>37769</v>
      </c>
      <c r="W17" s="36">
        <v>39677</v>
      </c>
      <c r="X17" s="36">
        <v>45075</v>
      </c>
      <c r="Y17" s="36">
        <v>52589</v>
      </c>
      <c r="Z17" s="36">
        <v>48674</v>
      </c>
      <c r="AA17" s="36">
        <v>45927</v>
      </c>
      <c r="AB17" s="36">
        <v>33446</v>
      </c>
      <c r="AC17" s="36">
        <v>41724</v>
      </c>
      <c r="AD17" s="36">
        <v>50045</v>
      </c>
      <c r="AE17" s="36">
        <v>52514</v>
      </c>
      <c r="AF17" s="36">
        <v>55205</v>
      </c>
      <c r="AG17" s="36">
        <v>58140</v>
      </c>
      <c r="AH17" s="36">
        <v>49487</v>
      </c>
      <c r="AI17" s="36">
        <v>39278</v>
      </c>
      <c r="AJ17" s="36">
        <v>41496</v>
      </c>
      <c r="AK17" s="36">
        <v>31048</v>
      </c>
      <c r="AL17" s="36">
        <v>31290</v>
      </c>
      <c r="AM17" s="36">
        <v>41679</v>
      </c>
      <c r="AN17" s="36">
        <v>41445</v>
      </c>
      <c r="AO17" s="36">
        <v>25091</v>
      </c>
      <c r="AP17" s="36">
        <v>24352</v>
      </c>
      <c r="AQ17" s="36">
        <v>38267</v>
      </c>
      <c r="AR17" s="36">
        <v>39663</v>
      </c>
      <c r="AS17" s="36">
        <v>40752</v>
      </c>
      <c r="AT17" s="36">
        <v>5993</v>
      </c>
      <c r="AU17" s="36">
        <v>5990</v>
      </c>
      <c r="AV17" s="36">
        <v>5987</v>
      </c>
      <c r="AW17" s="36">
        <v>16860</v>
      </c>
      <c r="AX17" s="36">
        <v>17125</v>
      </c>
      <c r="AY17" s="36">
        <v>17221</v>
      </c>
      <c r="AZ17" s="36">
        <v>79703</v>
      </c>
      <c r="BA17" s="36">
        <v>76211</v>
      </c>
      <c r="BB17" s="36">
        <v>78748</v>
      </c>
      <c r="BC17" s="36">
        <v>83310</v>
      </c>
      <c r="BD17" s="36">
        <v>74439</v>
      </c>
      <c r="BE17" s="36">
        <v>129044</v>
      </c>
      <c r="BF17" s="36">
        <v>129486</v>
      </c>
      <c r="BG17" s="36">
        <v>90295</v>
      </c>
      <c r="BH17" s="36">
        <v>84018</v>
      </c>
      <c r="BI17" s="36">
        <v>33619</v>
      </c>
      <c r="BJ17" s="36">
        <v>43005</v>
      </c>
      <c r="BK17" s="36">
        <v>32642</v>
      </c>
      <c r="BL17" s="36">
        <v>31268</v>
      </c>
      <c r="BM17" s="36">
        <v>37769</v>
      </c>
      <c r="BN17" s="36">
        <v>48674</v>
      </c>
      <c r="BO17" s="36">
        <v>50045</v>
      </c>
      <c r="BP17" s="36">
        <v>49487</v>
      </c>
      <c r="BQ17" s="36">
        <v>31290</v>
      </c>
      <c r="BR17" s="36">
        <v>24352</v>
      </c>
      <c r="BS17" s="36">
        <v>5993</v>
      </c>
      <c r="BT17" s="36">
        <v>17125</v>
      </c>
      <c r="BU17" s="36">
        <v>78748</v>
      </c>
      <c r="BV17" s="36">
        <v>129486</v>
      </c>
      <c r="BW17" s="36">
        <v>84018</v>
      </c>
    </row>
    <row r="18" spans="1:75" s="18" customFormat="1" ht="12.75" customHeight="1" x14ac:dyDescent="0.2">
      <c r="A18" s="4"/>
      <c r="B18" s="11" t="s">
        <v>217</v>
      </c>
      <c r="C18" s="130">
        <v>1005</v>
      </c>
      <c r="D18" s="130"/>
      <c r="E18" s="130">
        <v>4669</v>
      </c>
      <c r="F18" s="130">
        <v>3072</v>
      </c>
      <c r="G18" s="130">
        <v>2088</v>
      </c>
      <c r="H18" s="130">
        <v>1462</v>
      </c>
      <c r="I18" s="130">
        <v>28114</v>
      </c>
      <c r="J18" s="130">
        <v>30175</v>
      </c>
      <c r="K18" s="130">
        <v>17558</v>
      </c>
      <c r="L18" s="130">
        <v>4939</v>
      </c>
      <c r="M18" s="130"/>
      <c r="N18" s="130"/>
      <c r="O18" s="130">
        <v>0</v>
      </c>
      <c r="P18" s="130">
        <v>23117</v>
      </c>
      <c r="Q18" s="130">
        <v>20019</v>
      </c>
      <c r="R18" s="130">
        <v>16859</v>
      </c>
      <c r="S18" s="130">
        <v>13694</v>
      </c>
      <c r="T18" s="130">
        <v>10438</v>
      </c>
      <c r="U18" s="130">
        <v>7308</v>
      </c>
      <c r="V18" s="130">
        <v>39885</v>
      </c>
      <c r="W18" s="130">
        <v>31608</v>
      </c>
      <c r="X18" s="130">
        <v>25767</v>
      </c>
      <c r="Y18" s="130">
        <v>20967</v>
      </c>
      <c r="Z18" s="130">
        <v>16167</v>
      </c>
      <c r="AA18" s="130">
        <v>32044</v>
      </c>
      <c r="AB18" s="130">
        <v>24290</v>
      </c>
      <c r="AC18" s="130">
        <v>41435</v>
      </c>
      <c r="AD18" s="130">
        <v>29485</v>
      </c>
      <c r="AE18" s="130">
        <v>19301</v>
      </c>
      <c r="AF18" s="130">
        <v>9117</v>
      </c>
      <c r="AG18" s="130">
        <v>2955</v>
      </c>
      <c r="AH18" s="130">
        <v>0</v>
      </c>
      <c r="AI18" s="130">
        <v>0</v>
      </c>
      <c r="AJ18" s="130">
        <v>0</v>
      </c>
      <c r="AK18" s="130">
        <v>0</v>
      </c>
      <c r="AL18" s="130">
        <v>0</v>
      </c>
      <c r="AM18" s="130">
        <v>0</v>
      </c>
      <c r="AN18" s="130">
        <v>0</v>
      </c>
      <c r="AO18" s="130">
        <v>0</v>
      </c>
      <c r="AP18" s="130">
        <v>0</v>
      </c>
      <c r="AQ18" s="130">
        <v>0</v>
      </c>
      <c r="AR18" s="130">
        <v>0</v>
      </c>
      <c r="AS18" s="130">
        <v>0</v>
      </c>
      <c r="AT18" s="130">
        <v>0</v>
      </c>
      <c r="AU18" s="130">
        <v>0</v>
      </c>
      <c r="AV18" s="130">
        <v>0</v>
      </c>
      <c r="AW18" s="130">
        <v>0</v>
      </c>
      <c r="AX18" s="130">
        <v>0</v>
      </c>
      <c r="AY18" s="130">
        <v>0</v>
      </c>
      <c r="AZ18" s="130">
        <v>0</v>
      </c>
      <c r="BA18" s="130">
        <v>0</v>
      </c>
      <c r="BB18" s="130">
        <v>0</v>
      </c>
      <c r="BC18" s="130">
        <v>0</v>
      </c>
      <c r="BD18" s="130">
        <v>0</v>
      </c>
      <c r="BE18" s="130">
        <v>0</v>
      </c>
      <c r="BF18" s="130">
        <v>0</v>
      </c>
      <c r="BG18" s="130"/>
      <c r="BH18" s="130"/>
      <c r="BI18" s="130">
        <v>3072</v>
      </c>
      <c r="BJ18" s="130">
        <v>30175</v>
      </c>
      <c r="BK18" s="130">
        <v>0</v>
      </c>
      <c r="BL18" s="130">
        <v>16859</v>
      </c>
      <c r="BM18" s="130">
        <v>39885</v>
      </c>
      <c r="BN18" s="130">
        <v>16167</v>
      </c>
      <c r="BO18" s="130">
        <v>29485</v>
      </c>
      <c r="BP18" s="130">
        <v>0</v>
      </c>
      <c r="BQ18" s="130">
        <v>0</v>
      </c>
      <c r="BR18" s="130">
        <v>0</v>
      </c>
      <c r="BS18" s="130">
        <v>0</v>
      </c>
      <c r="BT18" s="130">
        <v>0</v>
      </c>
      <c r="BU18" s="130">
        <v>0</v>
      </c>
      <c r="BV18" s="130">
        <v>0</v>
      </c>
      <c r="BW18" s="130">
        <v>0</v>
      </c>
    </row>
    <row r="19" spans="1:75" s="18" customFormat="1" ht="12.75" customHeight="1" x14ac:dyDescent="0.2">
      <c r="A19" s="4"/>
      <c r="B19" s="11" t="s">
        <v>216</v>
      </c>
      <c r="C19" s="130">
        <v>35251</v>
      </c>
      <c r="D19" s="130">
        <v>33771</v>
      </c>
      <c r="E19" s="130">
        <v>32003</v>
      </c>
      <c r="F19" s="130">
        <v>0</v>
      </c>
      <c r="G19" s="130">
        <v>28831</v>
      </c>
      <c r="H19" s="130">
        <v>27178</v>
      </c>
      <c r="I19" s="130">
        <v>26238</v>
      </c>
      <c r="J19" s="130">
        <v>7144</v>
      </c>
      <c r="K19" s="130">
        <v>23104</v>
      </c>
      <c r="L19" s="130">
        <v>21875</v>
      </c>
      <c r="M19" s="130">
        <v>20406</v>
      </c>
      <c r="N19" s="130">
        <v>18776</v>
      </c>
      <c r="O19" s="130">
        <v>17181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  <c r="AK19" s="130">
        <v>0</v>
      </c>
      <c r="AL19" s="130">
        <v>0</v>
      </c>
      <c r="AM19" s="130">
        <v>0</v>
      </c>
      <c r="AN19" s="130">
        <v>0</v>
      </c>
      <c r="AO19" s="130">
        <v>0</v>
      </c>
      <c r="AP19" s="130">
        <v>0</v>
      </c>
      <c r="AQ19" s="130">
        <v>0</v>
      </c>
      <c r="AR19" s="130">
        <v>0</v>
      </c>
      <c r="AS19" s="130">
        <v>0</v>
      </c>
      <c r="AT19" s="130">
        <v>0</v>
      </c>
      <c r="AU19" s="130">
        <v>0</v>
      </c>
      <c r="AV19" s="130">
        <v>0</v>
      </c>
      <c r="AW19" s="130">
        <v>0</v>
      </c>
      <c r="AX19" s="130">
        <v>0</v>
      </c>
      <c r="AY19" s="130">
        <v>0</v>
      </c>
      <c r="AZ19" s="130">
        <v>0</v>
      </c>
      <c r="BA19" s="130">
        <v>0</v>
      </c>
      <c r="BB19" s="130">
        <v>0</v>
      </c>
      <c r="BC19" s="130">
        <v>0</v>
      </c>
      <c r="BD19" s="130">
        <v>0</v>
      </c>
      <c r="BE19" s="130">
        <v>0</v>
      </c>
      <c r="BF19" s="130">
        <v>0</v>
      </c>
      <c r="BG19" s="130"/>
      <c r="BH19" s="130"/>
      <c r="BI19" s="130">
        <v>0</v>
      </c>
      <c r="BJ19" s="130">
        <v>7144</v>
      </c>
      <c r="BK19" s="130">
        <v>18776</v>
      </c>
      <c r="BL19" s="130">
        <v>0</v>
      </c>
      <c r="BM19" s="130">
        <v>0</v>
      </c>
      <c r="BN19" s="130">
        <v>0</v>
      </c>
      <c r="BO19" s="130">
        <v>0</v>
      </c>
      <c r="BP19" s="130">
        <v>0</v>
      </c>
      <c r="BQ19" s="130">
        <v>0</v>
      </c>
      <c r="BR19" s="130">
        <v>0</v>
      </c>
      <c r="BS19" s="130">
        <v>0</v>
      </c>
      <c r="BT19" s="130">
        <v>0</v>
      </c>
      <c r="BU19" s="130">
        <v>0</v>
      </c>
      <c r="BV19" s="130">
        <v>0</v>
      </c>
      <c r="BW19" s="130">
        <v>0</v>
      </c>
    </row>
    <row r="20" spans="1:75" s="18" customFormat="1" ht="12.75" customHeight="1" x14ac:dyDescent="0.2">
      <c r="A20" s="4"/>
      <c r="B20" s="11" t="s">
        <v>215</v>
      </c>
      <c r="C20" s="130">
        <v>0</v>
      </c>
      <c r="D20" s="130">
        <v>0</v>
      </c>
      <c r="E20" s="130">
        <v>0</v>
      </c>
      <c r="F20" s="130">
        <v>0</v>
      </c>
      <c r="G20" s="130">
        <v>888</v>
      </c>
      <c r="H20" s="130">
        <v>4218</v>
      </c>
      <c r="I20" s="130">
        <v>5485</v>
      </c>
      <c r="J20" s="130">
        <v>24742</v>
      </c>
      <c r="K20" s="130">
        <v>7067</v>
      </c>
      <c r="L20" s="130">
        <v>6897</v>
      </c>
      <c r="M20" s="130">
        <v>6669</v>
      </c>
      <c r="N20" s="130">
        <v>8093</v>
      </c>
      <c r="O20" s="130">
        <v>7844</v>
      </c>
      <c r="P20" s="130">
        <v>8122</v>
      </c>
      <c r="Q20" s="130">
        <v>7878</v>
      </c>
      <c r="R20" s="130">
        <v>8424</v>
      </c>
      <c r="S20" s="130">
        <v>8216</v>
      </c>
      <c r="T20" s="130">
        <v>8315</v>
      </c>
      <c r="U20" s="130">
        <v>8488</v>
      </c>
      <c r="V20" s="130">
        <v>10241</v>
      </c>
      <c r="W20" s="130">
        <v>10228</v>
      </c>
      <c r="X20" s="130">
        <v>9938</v>
      </c>
      <c r="Y20" s="130">
        <v>11750</v>
      </c>
      <c r="Z20" s="130">
        <v>11543</v>
      </c>
      <c r="AA20" s="130">
        <v>12388</v>
      </c>
      <c r="AB20" s="130">
        <v>11833</v>
      </c>
      <c r="AC20" s="130">
        <v>11270</v>
      </c>
      <c r="AD20" s="130">
        <v>10705</v>
      </c>
      <c r="AE20" s="130">
        <v>10170</v>
      </c>
      <c r="AF20" s="130">
        <v>9650</v>
      </c>
      <c r="AG20" s="130">
        <v>9130</v>
      </c>
      <c r="AH20" s="130">
        <v>8615</v>
      </c>
      <c r="AI20" s="130">
        <v>8108</v>
      </c>
      <c r="AJ20" s="130">
        <v>7614</v>
      </c>
      <c r="AK20" s="130">
        <v>7126</v>
      </c>
      <c r="AL20" s="130">
        <v>6639</v>
      </c>
      <c r="AM20" s="130">
        <v>6151</v>
      </c>
      <c r="AN20" s="130">
        <v>5663</v>
      </c>
      <c r="AO20" s="130">
        <v>5206</v>
      </c>
      <c r="AP20" s="130">
        <v>4763</v>
      </c>
      <c r="AQ20" s="130">
        <v>4359</v>
      </c>
      <c r="AR20" s="130">
        <v>3996</v>
      </c>
      <c r="AS20" s="130">
        <v>3643</v>
      </c>
      <c r="AT20" s="130">
        <v>0</v>
      </c>
      <c r="AU20" s="130">
        <v>0</v>
      </c>
      <c r="AV20" s="130">
        <v>0</v>
      </c>
      <c r="AW20" s="130">
        <v>0</v>
      </c>
      <c r="AX20" s="130">
        <v>0</v>
      </c>
      <c r="AY20" s="130">
        <v>0</v>
      </c>
      <c r="AZ20" s="130">
        <v>0</v>
      </c>
      <c r="BA20" s="130">
        <v>0</v>
      </c>
      <c r="BB20" s="130">
        <v>0</v>
      </c>
      <c r="BC20" s="130">
        <v>0</v>
      </c>
      <c r="BD20" s="130">
        <v>0</v>
      </c>
      <c r="BE20" s="130">
        <v>0</v>
      </c>
      <c r="BF20" s="130">
        <v>0</v>
      </c>
      <c r="BG20" s="130"/>
      <c r="BH20" s="130"/>
      <c r="BI20" s="130">
        <v>0</v>
      </c>
      <c r="BJ20" s="130">
        <v>24742</v>
      </c>
      <c r="BK20" s="130">
        <v>8093</v>
      </c>
      <c r="BL20" s="130">
        <v>8424</v>
      </c>
      <c r="BM20" s="130">
        <v>10241</v>
      </c>
      <c r="BN20" s="130">
        <v>11543</v>
      </c>
      <c r="BO20" s="130">
        <v>10705</v>
      </c>
      <c r="BP20" s="130">
        <v>8615</v>
      </c>
      <c r="BQ20" s="130">
        <v>6639</v>
      </c>
      <c r="BR20" s="130">
        <v>4763</v>
      </c>
      <c r="BS20" s="130">
        <v>0</v>
      </c>
      <c r="BT20" s="130">
        <v>0</v>
      </c>
      <c r="BU20" s="130">
        <v>0</v>
      </c>
      <c r="BV20" s="130">
        <v>0</v>
      </c>
      <c r="BW20" s="130">
        <v>0</v>
      </c>
    </row>
    <row r="21" spans="1:75" s="18" customFormat="1" ht="12.75" customHeight="1" x14ac:dyDescent="0.2">
      <c r="A21" s="4"/>
      <c r="B21" s="11" t="s">
        <v>214</v>
      </c>
      <c r="C21" s="130">
        <v>0</v>
      </c>
      <c r="D21" s="130">
        <v>0</v>
      </c>
      <c r="E21" s="130">
        <v>0</v>
      </c>
      <c r="F21" s="130">
        <v>30431</v>
      </c>
      <c r="G21" s="130">
        <v>0</v>
      </c>
      <c r="H21" s="130">
        <v>0</v>
      </c>
      <c r="I21" s="130">
        <v>0</v>
      </c>
      <c r="J21" s="130">
        <v>18451</v>
      </c>
      <c r="K21" s="130">
        <v>18475</v>
      </c>
      <c r="L21" s="130">
        <v>18472</v>
      </c>
      <c r="M21" s="130">
        <v>18017</v>
      </c>
      <c r="N21" s="130">
        <v>17335</v>
      </c>
      <c r="O21" s="130">
        <v>16651</v>
      </c>
      <c r="P21" s="130">
        <v>20462</v>
      </c>
      <c r="Q21" s="130">
        <v>19590</v>
      </c>
      <c r="R21" s="130">
        <v>18715</v>
      </c>
      <c r="S21" s="130">
        <v>17838</v>
      </c>
      <c r="T21" s="130">
        <v>16959</v>
      </c>
      <c r="U21" s="130">
        <v>16082</v>
      </c>
      <c r="V21" s="130">
        <v>18500</v>
      </c>
      <c r="W21" s="130">
        <v>17585</v>
      </c>
      <c r="X21" s="130">
        <v>16709</v>
      </c>
      <c r="Y21" s="130">
        <v>29179</v>
      </c>
      <c r="Z21" s="130">
        <v>27620</v>
      </c>
      <c r="AA21" s="130">
        <v>26061</v>
      </c>
      <c r="AB21" s="130">
        <v>24502</v>
      </c>
      <c r="AC21" s="130">
        <v>22943</v>
      </c>
      <c r="AD21" s="130">
        <v>27992</v>
      </c>
      <c r="AE21" s="130">
        <v>26091</v>
      </c>
      <c r="AF21" s="130">
        <v>25344</v>
      </c>
      <c r="AG21" s="130">
        <v>23376</v>
      </c>
      <c r="AH21" s="130">
        <v>21409</v>
      </c>
      <c r="AI21" s="130">
        <v>19442</v>
      </c>
      <c r="AJ21" s="130">
        <v>17474</v>
      </c>
      <c r="AK21" s="130">
        <v>20463</v>
      </c>
      <c r="AL21" s="130">
        <v>18093</v>
      </c>
      <c r="AM21" s="130">
        <v>15724</v>
      </c>
      <c r="AN21" s="130">
        <v>13939</v>
      </c>
      <c r="AO21" s="130">
        <v>12445</v>
      </c>
      <c r="AP21" s="130">
        <v>10951</v>
      </c>
      <c r="AQ21" s="130">
        <v>9459</v>
      </c>
      <c r="AR21" s="130">
        <v>7965</v>
      </c>
      <c r="AS21" s="130">
        <v>6471</v>
      </c>
      <c r="AT21" s="130">
        <v>4978</v>
      </c>
      <c r="AU21" s="130">
        <v>3485</v>
      </c>
      <c r="AV21" s="130">
        <v>1991</v>
      </c>
      <c r="AW21" s="130">
        <v>498</v>
      </c>
      <c r="AX21" s="130">
        <v>0</v>
      </c>
      <c r="AY21" s="130">
        <v>0</v>
      </c>
      <c r="AZ21" s="130">
        <v>0</v>
      </c>
      <c r="BA21" s="130">
        <v>0</v>
      </c>
      <c r="BB21" s="130">
        <v>0</v>
      </c>
      <c r="BC21" s="130">
        <v>0</v>
      </c>
      <c r="BD21" s="130">
        <v>0</v>
      </c>
      <c r="BE21" s="130">
        <v>0</v>
      </c>
      <c r="BF21" s="130">
        <v>0</v>
      </c>
      <c r="BG21" s="130"/>
      <c r="BH21" s="130"/>
      <c r="BI21" s="130">
        <v>30431</v>
      </c>
      <c r="BJ21" s="130">
        <v>18451</v>
      </c>
      <c r="BK21" s="130">
        <v>17335</v>
      </c>
      <c r="BL21" s="130">
        <v>18715</v>
      </c>
      <c r="BM21" s="130">
        <v>18500</v>
      </c>
      <c r="BN21" s="130">
        <v>27620</v>
      </c>
      <c r="BO21" s="130">
        <v>27992</v>
      </c>
      <c r="BP21" s="130">
        <v>21409</v>
      </c>
      <c r="BQ21" s="130">
        <v>18093</v>
      </c>
      <c r="BR21" s="130">
        <v>10951</v>
      </c>
      <c r="BS21" s="130">
        <v>4978</v>
      </c>
      <c r="BT21" s="130">
        <v>0</v>
      </c>
      <c r="BU21" s="130">
        <v>0</v>
      </c>
      <c r="BV21" s="130">
        <v>0</v>
      </c>
      <c r="BW21" s="130">
        <v>0</v>
      </c>
    </row>
    <row r="22" spans="1:75" s="18" customFormat="1" ht="12.75" customHeight="1" x14ac:dyDescent="0.2">
      <c r="A22" s="4"/>
      <c r="B22" s="11" t="s">
        <v>169</v>
      </c>
      <c r="C22" s="130">
        <v>101170</v>
      </c>
      <c r="D22" s="130">
        <v>106767</v>
      </c>
      <c r="E22" s="130">
        <v>102107</v>
      </c>
      <c r="F22" s="130">
        <v>97348</v>
      </c>
      <c r="G22" s="130">
        <v>94477</v>
      </c>
      <c r="H22" s="130">
        <v>91607</v>
      </c>
      <c r="I22" s="130">
        <v>89318</v>
      </c>
      <c r="J22" s="130">
        <v>86637</v>
      </c>
      <c r="K22" s="130">
        <v>72473</v>
      </c>
      <c r="L22" s="130">
        <v>71360</v>
      </c>
      <c r="M22" s="130">
        <v>69005</v>
      </c>
      <c r="N22" s="130">
        <v>56907</v>
      </c>
      <c r="O22" s="130">
        <v>54524</v>
      </c>
      <c r="P22" s="130">
        <v>53369</v>
      </c>
      <c r="Q22" s="130">
        <v>51342</v>
      </c>
      <c r="R22" s="130">
        <v>40540</v>
      </c>
      <c r="S22" s="130">
        <v>40019</v>
      </c>
      <c r="T22" s="130">
        <v>38046</v>
      </c>
      <c r="U22" s="130">
        <v>34432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0</v>
      </c>
      <c r="AE22" s="130">
        <v>0</v>
      </c>
      <c r="AF22" s="130">
        <v>0</v>
      </c>
      <c r="AG22" s="130">
        <v>0</v>
      </c>
      <c r="AH22" s="130">
        <v>0</v>
      </c>
      <c r="AI22" s="130">
        <v>0</v>
      </c>
      <c r="AJ22" s="130">
        <v>0</v>
      </c>
      <c r="AK22" s="130">
        <v>0</v>
      </c>
      <c r="AL22" s="130">
        <v>0</v>
      </c>
      <c r="AM22" s="130">
        <v>0</v>
      </c>
      <c r="AN22" s="130">
        <v>0</v>
      </c>
      <c r="AO22" s="130">
        <v>0</v>
      </c>
      <c r="AP22" s="130">
        <v>0</v>
      </c>
      <c r="AQ22" s="130">
        <v>0</v>
      </c>
      <c r="AR22" s="130">
        <v>0</v>
      </c>
      <c r="AS22" s="130">
        <v>0</v>
      </c>
      <c r="AT22" s="130">
        <v>0</v>
      </c>
      <c r="AU22" s="130">
        <v>0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/>
      <c r="BH22" s="130"/>
      <c r="BI22" s="130">
        <v>97348</v>
      </c>
      <c r="BJ22" s="130">
        <v>86637</v>
      </c>
      <c r="BK22" s="130">
        <v>56907</v>
      </c>
      <c r="BL22" s="130">
        <v>40540</v>
      </c>
      <c r="BM22" s="130">
        <v>0</v>
      </c>
      <c r="BN22" s="130">
        <v>0</v>
      </c>
      <c r="BO22" s="130">
        <v>0</v>
      </c>
      <c r="BP22" s="130">
        <v>0</v>
      </c>
      <c r="BQ22" s="130">
        <v>0</v>
      </c>
      <c r="BR22" s="130">
        <v>0</v>
      </c>
      <c r="BS22" s="130">
        <v>0</v>
      </c>
      <c r="BT22" s="130">
        <v>0</v>
      </c>
      <c r="BU22" s="130">
        <v>0</v>
      </c>
      <c r="BV22" s="130">
        <v>0</v>
      </c>
      <c r="BW22" s="130">
        <v>0</v>
      </c>
    </row>
    <row r="23" spans="1:75" s="18" customFormat="1" ht="12.75" customHeight="1" x14ac:dyDescent="0.2">
      <c r="A23" s="4"/>
      <c r="B23" s="11" t="s">
        <v>213</v>
      </c>
      <c r="C23" s="130">
        <v>0</v>
      </c>
      <c r="D23" s="130">
        <v>0</v>
      </c>
      <c r="E23" s="130">
        <v>13</v>
      </c>
      <c r="F23" s="130">
        <v>12</v>
      </c>
      <c r="G23" s="130">
        <v>12</v>
      </c>
      <c r="H23" s="130">
        <v>12</v>
      </c>
      <c r="I23" s="130">
        <v>12</v>
      </c>
      <c r="J23" s="130">
        <v>12</v>
      </c>
      <c r="K23" s="130">
        <v>0</v>
      </c>
      <c r="L23" s="130">
        <v>0</v>
      </c>
      <c r="M23" s="130">
        <v>0</v>
      </c>
      <c r="N23" s="130">
        <v>0</v>
      </c>
      <c r="O23" s="130">
        <v>0</v>
      </c>
      <c r="P23" s="130">
        <v>0</v>
      </c>
      <c r="Q23" s="130">
        <v>0</v>
      </c>
      <c r="R23" s="130">
        <v>0</v>
      </c>
      <c r="S23" s="130">
        <v>0</v>
      </c>
      <c r="T23" s="130">
        <v>0</v>
      </c>
      <c r="U23" s="130">
        <v>0</v>
      </c>
      <c r="V23" s="130">
        <v>0</v>
      </c>
      <c r="W23" s="130">
        <v>0</v>
      </c>
      <c r="X23" s="130">
        <v>0</v>
      </c>
      <c r="Y23" s="130">
        <v>0</v>
      </c>
      <c r="Z23" s="130">
        <v>0</v>
      </c>
      <c r="AA23" s="130">
        <v>0</v>
      </c>
      <c r="AB23" s="130">
        <v>0</v>
      </c>
      <c r="AC23" s="130">
        <v>0</v>
      </c>
      <c r="AD23" s="130">
        <v>0</v>
      </c>
      <c r="AE23" s="130">
        <v>0</v>
      </c>
      <c r="AF23" s="130">
        <v>0</v>
      </c>
      <c r="AG23" s="130">
        <v>0</v>
      </c>
      <c r="AH23" s="130">
        <v>0</v>
      </c>
      <c r="AI23" s="130">
        <v>0</v>
      </c>
      <c r="AJ23" s="130">
        <v>0</v>
      </c>
      <c r="AK23" s="130">
        <v>0</v>
      </c>
      <c r="AL23" s="130">
        <v>0</v>
      </c>
      <c r="AM23" s="130">
        <v>0</v>
      </c>
      <c r="AN23" s="130">
        <v>0</v>
      </c>
      <c r="AO23" s="130">
        <v>0</v>
      </c>
      <c r="AP23" s="130">
        <v>0</v>
      </c>
      <c r="AQ23" s="130">
        <v>0</v>
      </c>
      <c r="AR23" s="130">
        <v>0</v>
      </c>
      <c r="AS23" s="130">
        <v>0</v>
      </c>
      <c r="AT23" s="130">
        <v>0</v>
      </c>
      <c r="AU23" s="130">
        <v>0</v>
      </c>
      <c r="AV23" s="130">
        <v>0</v>
      </c>
      <c r="AW23" s="130">
        <v>0</v>
      </c>
      <c r="AX23" s="130">
        <v>0</v>
      </c>
      <c r="AY23" s="130">
        <v>0</v>
      </c>
      <c r="AZ23" s="130">
        <v>0</v>
      </c>
      <c r="BA23" s="130">
        <v>0</v>
      </c>
      <c r="BB23" s="130">
        <v>0</v>
      </c>
      <c r="BC23" s="130">
        <v>0</v>
      </c>
      <c r="BD23" s="130">
        <v>0</v>
      </c>
      <c r="BE23" s="130">
        <v>0</v>
      </c>
      <c r="BF23" s="130">
        <v>0</v>
      </c>
      <c r="BG23" s="130"/>
      <c r="BH23" s="130"/>
      <c r="BI23" s="130">
        <v>12</v>
      </c>
      <c r="BJ23" s="130">
        <v>12</v>
      </c>
      <c r="BK23" s="130">
        <v>0</v>
      </c>
      <c r="BL23" s="130">
        <v>0</v>
      </c>
      <c r="BM23" s="130">
        <v>0</v>
      </c>
      <c r="BN23" s="130">
        <v>0</v>
      </c>
      <c r="BO23" s="130">
        <v>0</v>
      </c>
      <c r="BP23" s="130">
        <v>0</v>
      </c>
      <c r="BQ23" s="130">
        <v>0</v>
      </c>
      <c r="BR23" s="130">
        <v>0</v>
      </c>
      <c r="BS23" s="130">
        <v>0</v>
      </c>
      <c r="BT23" s="130">
        <v>0</v>
      </c>
      <c r="BU23" s="130">
        <v>0</v>
      </c>
      <c r="BV23" s="130">
        <v>0</v>
      </c>
      <c r="BW23" s="130">
        <v>0</v>
      </c>
    </row>
    <row r="24" spans="1:75" s="18" customFormat="1" ht="12.75" customHeight="1" x14ac:dyDescent="0.2">
      <c r="A24" s="4"/>
      <c r="B24" s="11" t="s">
        <v>212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0">
        <v>0</v>
      </c>
      <c r="AJ24" s="130">
        <v>19000</v>
      </c>
      <c r="AK24" s="130">
        <v>9500</v>
      </c>
      <c r="AL24" s="130">
        <v>9500</v>
      </c>
      <c r="AM24" s="130">
        <v>0</v>
      </c>
      <c r="AN24" s="130">
        <v>0</v>
      </c>
      <c r="AO24" s="130">
        <v>0</v>
      </c>
      <c r="AP24" s="130">
        <v>0</v>
      </c>
      <c r="AQ24" s="130">
        <v>0</v>
      </c>
      <c r="AR24" s="130">
        <v>0</v>
      </c>
      <c r="AS24" s="130">
        <v>0</v>
      </c>
      <c r="AT24" s="130">
        <v>0</v>
      </c>
      <c r="AU24" s="130">
        <v>0</v>
      </c>
      <c r="AV24" s="130">
        <v>0</v>
      </c>
      <c r="AW24" s="130">
        <v>0</v>
      </c>
      <c r="AX24" s="130">
        <v>0</v>
      </c>
      <c r="AY24" s="130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/>
      <c r="BH24" s="130"/>
      <c r="BI24" s="130">
        <v>0</v>
      </c>
      <c r="BJ24" s="130">
        <v>0</v>
      </c>
      <c r="BK24" s="130">
        <v>0</v>
      </c>
      <c r="BL24" s="130">
        <v>0</v>
      </c>
      <c r="BM24" s="130">
        <v>0</v>
      </c>
      <c r="BN24" s="130">
        <v>0</v>
      </c>
      <c r="BO24" s="130">
        <v>0</v>
      </c>
      <c r="BP24" s="130">
        <v>0</v>
      </c>
      <c r="BQ24" s="130">
        <v>9500</v>
      </c>
      <c r="BR24" s="130">
        <v>0</v>
      </c>
      <c r="BS24" s="130">
        <v>0</v>
      </c>
      <c r="BT24" s="130">
        <v>0</v>
      </c>
      <c r="BU24" s="130">
        <v>0</v>
      </c>
      <c r="BV24" s="130">
        <v>0</v>
      </c>
      <c r="BW24" s="130">
        <v>0</v>
      </c>
    </row>
    <row r="25" spans="1:75" s="18" customFormat="1" ht="12.75" customHeight="1" x14ac:dyDescent="0.2">
      <c r="A25" s="4"/>
      <c r="B25" s="11" t="s">
        <v>211</v>
      </c>
      <c r="C25" s="130">
        <v>0</v>
      </c>
      <c r="D25" s="130">
        <v>0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0">
        <v>0</v>
      </c>
      <c r="K25" s="130">
        <v>0</v>
      </c>
      <c r="L25" s="130">
        <v>0</v>
      </c>
      <c r="M25" s="130">
        <v>0</v>
      </c>
      <c r="N25" s="130">
        <v>0</v>
      </c>
      <c r="O25" s="130">
        <v>0</v>
      </c>
      <c r="P25" s="130">
        <v>0</v>
      </c>
      <c r="Q25" s="130">
        <v>0</v>
      </c>
      <c r="R25" s="130">
        <v>0</v>
      </c>
      <c r="S25" s="130">
        <v>0</v>
      </c>
      <c r="T25" s="130">
        <v>0</v>
      </c>
      <c r="U25" s="130">
        <v>0</v>
      </c>
      <c r="V25" s="130">
        <v>0</v>
      </c>
      <c r="W25" s="130">
        <v>0</v>
      </c>
      <c r="X25" s="130">
        <v>0</v>
      </c>
      <c r="Y25" s="130">
        <v>0</v>
      </c>
      <c r="Z25" s="130">
        <v>0</v>
      </c>
      <c r="AA25" s="130">
        <v>0</v>
      </c>
      <c r="AB25" s="130">
        <v>0</v>
      </c>
      <c r="AC25" s="130">
        <v>0</v>
      </c>
      <c r="AD25" s="130">
        <v>0</v>
      </c>
      <c r="AE25" s="130">
        <v>0</v>
      </c>
      <c r="AF25" s="130">
        <v>0</v>
      </c>
      <c r="AG25" s="130">
        <v>0</v>
      </c>
      <c r="AH25" s="130">
        <v>0</v>
      </c>
      <c r="AI25" s="130">
        <v>0</v>
      </c>
      <c r="AJ25" s="130">
        <v>0</v>
      </c>
      <c r="AK25" s="130">
        <v>0</v>
      </c>
      <c r="AL25" s="130">
        <v>0</v>
      </c>
      <c r="AM25" s="130">
        <v>0</v>
      </c>
      <c r="AN25" s="130">
        <v>0</v>
      </c>
      <c r="AO25" s="130">
        <v>0</v>
      </c>
      <c r="AP25" s="130">
        <v>0</v>
      </c>
      <c r="AQ25" s="130">
        <v>0</v>
      </c>
      <c r="AR25" s="130">
        <v>0</v>
      </c>
      <c r="AS25" s="130">
        <v>0</v>
      </c>
      <c r="AT25" s="130">
        <v>0</v>
      </c>
      <c r="AU25" s="130">
        <v>0</v>
      </c>
      <c r="AV25" s="130">
        <v>0</v>
      </c>
      <c r="AW25" s="130">
        <v>40000</v>
      </c>
      <c r="AX25" s="130">
        <v>40000</v>
      </c>
      <c r="AY25" s="130">
        <v>40000</v>
      </c>
      <c r="AZ25" s="130">
        <v>80000</v>
      </c>
      <c r="BA25" s="130">
        <v>70000</v>
      </c>
      <c r="BB25" s="130">
        <v>40000</v>
      </c>
      <c r="BC25" s="130">
        <v>40000</v>
      </c>
      <c r="BD25" s="130">
        <v>30000</v>
      </c>
      <c r="BE25" s="130">
        <v>30000</v>
      </c>
      <c r="BF25" s="130">
        <v>30000</v>
      </c>
      <c r="BG25" s="130">
        <v>20000</v>
      </c>
      <c r="BH25" s="130">
        <v>148312</v>
      </c>
      <c r="BI25" s="130">
        <v>0</v>
      </c>
      <c r="BJ25" s="130">
        <v>0</v>
      </c>
      <c r="BK25" s="130">
        <v>0</v>
      </c>
      <c r="BL25" s="130">
        <v>0</v>
      </c>
      <c r="BM25" s="130">
        <v>0</v>
      </c>
      <c r="BN25" s="130">
        <v>0</v>
      </c>
      <c r="BO25" s="130">
        <v>0</v>
      </c>
      <c r="BP25" s="130">
        <v>0</v>
      </c>
      <c r="BQ25" s="130">
        <v>0</v>
      </c>
      <c r="BR25" s="130">
        <v>0</v>
      </c>
      <c r="BS25" s="130">
        <v>0</v>
      </c>
      <c r="BT25" s="130">
        <v>40000</v>
      </c>
      <c r="BU25" s="130">
        <v>40000</v>
      </c>
      <c r="BV25" s="130">
        <v>30000</v>
      </c>
      <c r="BW25" s="130"/>
    </row>
    <row r="26" spans="1:75" s="18" customFormat="1" ht="12.75" customHeight="1" x14ac:dyDescent="0.2">
      <c r="A26" s="4"/>
      <c r="B26" s="11" t="s">
        <v>210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48043</v>
      </c>
      <c r="BC26" s="130">
        <v>48000</v>
      </c>
      <c r="BD26" s="130">
        <v>48000</v>
      </c>
      <c r="BE26" s="130">
        <v>48000</v>
      </c>
      <c r="BF26" s="130">
        <v>36000</v>
      </c>
      <c r="BG26" s="130">
        <v>36000</v>
      </c>
      <c r="BH26" s="130">
        <v>20000</v>
      </c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>
        <v>0</v>
      </c>
      <c r="BU26" s="130">
        <v>48043</v>
      </c>
      <c r="BV26" s="130">
        <v>36000</v>
      </c>
      <c r="BW26" s="130">
        <v>20000</v>
      </c>
    </row>
    <row r="27" spans="1:75" s="18" customFormat="1" ht="12.75" customHeight="1" x14ac:dyDescent="0.2">
      <c r="A27" s="4"/>
      <c r="B27" s="37" t="s">
        <v>209</v>
      </c>
      <c r="C27" s="36">
        <v>137426</v>
      </c>
      <c r="D27" s="36">
        <v>140538</v>
      </c>
      <c r="E27" s="36">
        <v>138792</v>
      </c>
      <c r="F27" s="36">
        <v>130863</v>
      </c>
      <c r="G27" s="36">
        <v>126296</v>
      </c>
      <c r="H27" s="36">
        <v>124477</v>
      </c>
      <c r="I27" s="36">
        <v>149167</v>
      </c>
      <c r="J27" s="36">
        <v>167161</v>
      </c>
      <c r="K27" s="36">
        <v>138677</v>
      </c>
      <c r="L27" s="36">
        <v>123543</v>
      </c>
      <c r="M27" s="36">
        <v>114097</v>
      </c>
      <c r="N27" s="36">
        <v>101111</v>
      </c>
      <c r="O27" s="36">
        <v>96200</v>
      </c>
      <c r="P27" s="36">
        <v>105070</v>
      </c>
      <c r="Q27" s="36">
        <v>98829</v>
      </c>
      <c r="R27" s="36">
        <v>84538</v>
      </c>
      <c r="S27" s="36">
        <v>79767</v>
      </c>
      <c r="T27" s="36">
        <v>73758</v>
      </c>
      <c r="U27" s="36">
        <v>66310</v>
      </c>
      <c r="V27" s="36">
        <v>68626</v>
      </c>
      <c r="W27" s="36">
        <v>59421</v>
      </c>
      <c r="X27" s="36">
        <v>52414</v>
      </c>
      <c r="Y27" s="36">
        <v>61896</v>
      </c>
      <c r="Z27" s="36">
        <v>55330</v>
      </c>
      <c r="AA27" s="36">
        <v>70493</v>
      </c>
      <c r="AB27" s="36">
        <v>60625</v>
      </c>
      <c r="AC27" s="36">
        <v>75648</v>
      </c>
      <c r="AD27" s="36">
        <v>68182</v>
      </c>
      <c r="AE27" s="36">
        <v>55562</v>
      </c>
      <c r="AF27" s="36">
        <v>44111</v>
      </c>
      <c r="AG27" s="36">
        <v>35461</v>
      </c>
      <c r="AH27" s="36">
        <v>30024</v>
      </c>
      <c r="AI27" s="36">
        <v>27550</v>
      </c>
      <c r="AJ27" s="36">
        <v>44088</v>
      </c>
      <c r="AK27" s="36">
        <v>37089</v>
      </c>
      <c r="AL27" s="36">
        <v>34232</v>
      </c>
      <c r="AM27" s="36">
        <v>21875</v>
      </c>
      <c r="AN27" s="36">
        <v>19602</v>
      </c>
      <c r="AO27" s="36">
        <v>17651</v>
      </c>
      <c r="AP27" s="36">
        <v>15714</v>
      </c>
      <c r="AQ27" s="36">
        <v>13818</v>
      </c>
      <c r="AR27" s="36">
        <v>11961</v>
      </c>
      <c r="AS27" s="36">
        <v>10114</v>
      </c>
      <c r="AT27" s="36">
        <v>4978</v>
      </c>
      <c r="AU27" s="36">
        <v>3485</v>
      </c>
      <c r="AV27" s="36">
        <v>1991</v>
      </c>
      <c r="AW27" s="36">
        <v>40498</v>
      </c>
      <c r="AX27" s="36">
        <v>40000</v>
      </c>
      <c r="AY27" s="36">
        <v>40000</v>
      </c>
      <c r="AZ27" s="36">
        <v>80000</v>
      </c>
      <c r="BA27" s="36">
        <v>70000</v>
      </c>
      <c r="BB27" s="36">
        <v>88043</v>
      </c>
      <c r="BC27" s="36">
        <v>88000</v>
      </c>
      <c r="BD27" s="36">
        <v>78000</v>
      </c>
      <c r="BE27" s="36">
        <v>78000</v>
      </c>
      <c r="BF27" s="36">
        <v>66000</v>
      </c>
      <c r="BG27" s="36">
        <v>56000</v>
      </c>
      <c r="BH27" s="130">
        <v>36000</v>
      </c>
      <c r="BI27" s="36">
        <v>130863</v>
      </c>
      <c r="BJ27" s="36">
        <v>167161</v>
      </c>
      <c r="BK27" s="36">
        <v>101111</v>
      </c>
      <c r="BL27" s="36">
        <v>84538</v>
      </c>
      <c r="BM27" s="36">
        <v>68626</v>
      </c>
      <c r="BN27" s="36">
        <v>55330</v>
      </c>
      <c r="BO27" s="36">
        <v>68182</v>
      </c>
      <c r="BP27" s="36">
        <v>30024</v>
      </c>
      <c r="BQ27" s="36">
        <v>34232</v>
      </c>
      <c r="BR27" s="36">
        <v>15714</v>
      </c>
      <c r="BS27" s="36">
        <v>4978</v>
      </c>
      <c r="BT27" s="36">
        <v>40000</v>
      </c>
      <c r="BU27" s="36">
        <v>88043</v>
      </c>
      <c r="BV27" s="36">
        <v>66000</v>
      </c>
      <c r="BW27" s="130">
        <v>36000</v>
      </c>
    </row>
    <row r="28" spans="1:75" s="18" customFormat="1" ht="12.75" customHeight="1" x14ac:dyDescent="0.2">
      <c r="A28" s="4"/>
      <c r="B28" s="11" t="s">
        <v>208</v>
      </c>
      <c r="C28" s="130">
        <v>164721</v>
      </c>
      <c r="D28" s="130">
        <v>162762</v>
      </c>
      <c r="E28" s="130">
        <v>171037</v>
      </c>
      <c r="F28" s="130">
        <v>164482</v>
      </c>
      <c r="G28" s="130">
        <v>158214</v>
      </c>
      <c r="H28" s="130">
        <v>154321</v>
      </c>
      <c r="I28" s="130">
        <v>179506</v>
      </c>
      <c r="J28" s="130">
        <v>210166</v>
      </c>
      <c r="K28" s="130">
        <v>203675</v>
      </c>
      <c r="L28" s="130">
        <v>187980</v>
      </c>
      <c r="M28" s="130">
        <v>135722</v>
      </c>
      <c r="N28" s="130">
        <v>133753</v>
      </c>
      <c r="O28" s="130">
        <v>127924</v>
      </c>
      <c r="P28" s="130">
        <v>124332</v>
      </c>
      <c r="Q28" s="130">
        <v>118903</v>
      </c>
      <c r="R28" s="130">
        <v>115806</v>
      </c>
      <c r="S28" s="130">
        <v>117869</v>
      </c>
      <c r="T28" s="130">
        <v>106204</v>
      </c>
      <c r="U28" s="130">
        <v>101206</v>
      </c>
      <c r="V28" s="130">
        <v>106395</v>
      </c>
      <c r="W28" s="130">
        <v>99098</v>
      </c>
      <c r="X28" s="130">
        <v>97489</v>
      </c>
      <c r="Y28" s="130">
        <v>114485</v>
      </c>
      <c r="Z28" s="130">
        <v>104004</v>
      </c>
      <c r="AA28" s="130">
        <v>116420</v>
      </c>
      <c r="AB28" s="130">
        <v>94071</v>
      </c>
      <c r="AC28" s="130">
        <v>117372</v>
      </c>
      <c r="AD28" s="130">
        <v>118227</v>
      </c>
      <c r="AE28" s="130">
        <v>108076</v>
      </c>
      <c r="AF28" s="130">
        <v>99316</v>
      </c>
      <c r="AG28" s="130">
        <v>93601</v>
      </c>
      <c r="AH28" s="130">
        <v>79511</v>
      </c>
      <c r="AI28" s="130">
        <v>66828</v>
      </c>
      <c r="AJ28" s="130">
        <v>85584</v>
      </c>
      <c r="AK28" s="130">
        <v>68137</v>
      </c>
      <c r="AL28" s="130">
        <v>65522</v>
      </c>
      <c r="AM28" s="130">
        <v>63554</v>
      </c>
      <c r="AN28" s="130">
        <v>61047</v>
      </c>
      <c r="AO28" s="130">
        <v>42742</v>
      </c>
      <c r="AP28" s="130">
        <v>40066</v>
      </c>
      <c r="AQ28" s="130">
        <v>52085</v>
      </c>
      <c r="AR28" s="130">
        <v>51624</v>
      </c>
      <c r="AS28" s="130">
        <v>50866</v>
      </c>
      <c r="AT28" s="130">
        <v>10971</v>
      </c>
      <c r="AU28" s="130">
        <v>9475</v>
      </c>
      <c r="AV28" s="130">
        <v>7978</v>
      </c>
      <c r="AW28" s="130">
        <v>57358</v>
      </c>
      <c r="AX28" s="130">
        <v>57125</v>
      </c>
      <c r="AY28" s="130">
        <v>57221</v>
      </c>
      <c r="AZ28" s="130">
        <v>159703</v>
      </c>
      <c r="BA28" s="130">
        <v>146211</v>
      </c>
      <c r="BB28" s="130">
        <v>166791</v>
      </c>
      <c r="BC28" s="130">
        <v>171310</v>
      </c>
      <c r="BD28" s="130">
        <v>152439</v>
      </c>
      <c r="BE28" s="130">
        <v>207044</v>
      </c>
      <c r="BF28" s="130">
        <v>195486</v>
      </c>
      <c r="BG28" s="130">
        <v>146295</v>
      </c>
      <c r="BH28" s="36">
        <v>204312</v>
      </c>
      <c r="BI28" s="130">
        <v>164482</v>
      </c>
      <c r="BJ28" s="130">
        <v>210166</v>
      </c>
      <c r="BK28" s="130">
        <v>133753</v>
      </c>
      <c r="BL28" s="130">
        <v>115806</v>
      </c>
      <c r="BM28" s="130">
        <v>106395</v>
      </c>
      <c r="BN28" s="130">
        <v>104004</v>
      </c>
      <c r="BO28" s="130">
        <v>118227</v>
      </c>
      <c r="BP28" s="130">
        <v>79511</v>
      </c>
      <c r="BQ28" s="130">
        <v>65522</v>
      </c>
      <c r="BR28" s="130">
        <v>40066</v>
      </c>
      <c r="BS28" s="130">
        <v>10971</v>
      </c>
      <c r="BT28" s="130">
        <v>57125</v>
      </c>
      <c r="BU28" s="130">
        <v>166791</v>
      </c>
      <c r="BV28" s="130">
        <v>195486</v>
      </c>
      <c r="BW28" s="36">
        <v>56000</v>
      </c>
    </row>
    <row r="29" spans="1:75" s="18" customFormat="1" ht="12.75" customHeight="1" x14ac:dyDescent="0.2">
      <c r="A29" s="4"/>
      <c r="B29" s="11" t="s">
        <v>1</v>
      </c>
      <c r="C29" s="130">
        <v>-64809</v>
      </c>
      <c r="D29" s="130">
        <v>-68514</v>
      </c>
      <c r="E29" s="130">
        <v>-101852</v>
      </c>
      <c r="F29" s="130">
        <v>-116025</v>
      </c>
      <c r="G29" s="130">
        <v>-108323</v>
      </c>
      <c r="H29" s="130">
        <v>-102845</v>
      </c>
      <c r="I29" s="130">
        <v>-138199</v>
      </c>
      <c r="J29" s="130">
        <v>-167711</v>
      </c>
      <c r="K29" s="130">
        <v>-149074</v>
      </c>
      <c r="L29" s="130">
        <v>-125470</v>
      </c>
      <c r="M29" s="130">
        <v>-97538</v>
      </c>
      <c r="N29" s="130">
        <v>-111171</v>
      </c>
      <c r="O29" s="130">
        <v>107349</v>
      </c>
      <c r="P29" s="130">
        <v>92560</v>
      </c>
      <c r="Q29" s="130">
        <v>153580</v>
      </c>
      <c r="R29" s="130">
        <v>117999</v>
      </c>
      <c r="S29" s="130">
        <v>138683</v>
      </c>
      <c r="T29" s="130">
        <v>131958</v>
      </c>
      <c r="U29" s="130">
        <v>217697</v>
      </c>
      <c r="V29" s="130">
        <v>178611</v>
      </c>
      <c r="W29" s="130">
        <v>140840</v>
      </c>
      <c r="X29" s="130">
        <v>89897</v>
      </c>
      <c r="Y29" s="130">
        <v>121236</v>
      </c>
      <c r="Z29" s="130">
        <v>109666</v>
      </c>
      <c r="AA29" s="130">
        <v>123249</v>
      </c>
      <c r="AB29" s="130">
        <v>111395</v>
      </c>
      <c r="AC29" s="130">
        <v>187808</v>
      </c>
      <c r="AD29" s="130">
        <v>178598</v>
      </c>
      <c r="AE29" s="130">
        <v>141900</v>
      </c>
      <c r="AF29" s="130">
        <v>101749</v>
      </c>
      <c r="AG29" s="130">
        <v>118919</v>
      </c>
      <c r="AH29" s="130">
        <v>115082</v>
      </c>
      <c r="AI29" s="130">
        <v>92411</v>
      </c>
      <c r="AJ29" s="130">
        <v>109569</v>
      </c>
      <c r="AK29" s="130">
        <v>70973</v>
      </c>
      <c r="AL29" s="130">
        <v>72743</v>
      </c>
      <c r="AM29" s="130">
        <v>55574</v>
      </c>
      <c r="AN29" s="130">
        <v>64847</v>
      </c>
      <c r="AO29" s="130">
        <v>66198</v>
      </c>
      <c r="AP29" s="130">
        <v>84890</v>
      </c>
      <c r="AQ29" s="130">
        <v>81275</v>
      </c>
      <c r="AR29" s="130">
        <v>143546</v>
      </c>
      <c r="AS29" s="130">
        <v>221922</v>
      </c>
      <c r="AT29" s="130">
        <v>281514</v>
      </c>
      <c r="AU29" s="130">
        <v>245454</v>
      </c>
      <c r="AV29" s="130">
        <v>395454</v>
      </c>
      <c r="AW29" s="130">
        <v>438852</v>
      </c>
      <c r="AX29" s="130">
        <v>131818</v>
      </c>
      <c r="AY29" s="130">
        <v>160701</v>
      </c>
      <c r="AZ29" s="130">
        <v>270482</v>
      </c>
      <c r="BA29" s="130">
        <v>298654</v>
      </c>
      <c r="BB29" s="130">
        <v>337877</v>
      </c>
      <c r="BC29" s="130">
        <v>318573</v>
      </c>
      <c r="BD29" s="130">
        <v>266530</v>
      </c>
      <c r="BE29" s="130">
        <v>320036</v>
      </c>
      <c r="BF29" s="130">
        <v>355235</v>
      </c>
      <c r="BG29" s="130">
        <v>319722</v>
      </c>
      <c r="BH29" s="130">
        <v>288330</v>
      </c>
      <c r="BI29" s="130">
        <v>-116025</v>
      </c>
      <c r="BJ29" s="130">
        <v>-167711</v>
      </c>
      <c r="BK29" s="130">
        <v>-111171</v>
      </c>
      <c r="BL29" s="130">
        <v>117999</v>
      </c>
      <c r="BM29" s="130">
        <v>178611</v>
      </c>
      <c r="BN29" s="130">
        <v>109666</v>
      </c>
      <c r="BO29" s="130">
        <v>178598</v>
      </c>
      <c r="BP29" s="130">
        <v>115082</v>
      </c>
      <c r="BQ29" s="130">
        <v>72743</v>
      </c>
      <c r="BR29" s="130">
        <v>84890</v>
      </c>
      <c r="BS29" s="130">
        <v>281514</v>
      </c>
      <c r="BT29" s="130">
        <v>131818</v>
      </c>
      <c r="BU29" s="130">
        <v>337877</v>
      </c>
      <c r="BV29" s="130">
        <v>355235</v>
      </c>
      <c r="BW29" s="130">
        <v>288330</v>
      </c>
    </row>
    <row r="30" spans="1:75" s="18" customFormat="1" ht="12.75" customHeight="1" x14ac:dyDescent="0.2">
      <c r="A30" s="4"/>
      <c r="B30" s="37" t="s">
        <v>2</v>
      </c>
      <c r="C30" s="36">
        <v>99912</v>
      </c>
      <c r="D30" s="36">
        <v>94248</v>
      </c>
      <c r="E30" s="36">
        <v>69185</v>
      </c>
      <c r="F30" s="36">
        <v>48457</v>
      </c>
      <c r="G30" s="36">
        <v>49891</v>
      </c>
      <c r="H30" s="36">
        <v>51476</v>
      </c>
      <c r="I30" s="36">
        <v>41307</v>
      </c>
      <c r="J30" s="36">
        <v>42455</v>
      </c>
      <c r="K30" s="36">
        <v>54601</v>
      </c>
      <c r="L30" s="36">
        <v>62510</v>
      </c>
      <c r="M30" s="36">
        <v>38184</v>
      </c>
      <c r="N30" s="36">
        <v>22582</v>
      </c>
      <c r="O30" s="36">
        <v>20575</v>
      </c>
      <c r="P30" s="36">
        <v>31772</v>
      </c>
      <c r="Q30" s="36">
        <v>-34677</v>
      </c>
      <c r="R30" s="36">
        <v>-2193</v>
      </c>
      <c r="S30" s="36">
        <v>-20814</v>
      </c>
      <c r="T30" s="36">
        <v>-25754</v>
      </c>
      <c r="U30" s="36">
        <v>-116491</v>
      </c>
      <c r="V30" s="36">
        <v>-72216</v>
      </c>
      <c r="W30" s="36">
        <v>-41742</v>
      </c>
      <c r="X30" s="36">
        <v>7592</v>
      </c>
      <c r="Y30" s="36">
        <v>-6751</v>
      </c>
      <c r="Z30" s="36">
        <v>-5662</v>
      </c>
      <c r="AA30" s="36">
        <v>-6829</v>
      </c>
      <c r="AB30" s="36">
        <v>-17324</v>
      </c>
      <c r="AC30" s="36">
        <v>-70436</v>
      </c>
      <c r="AD30" s="36">
        <v>-60371</v>
      </c>
      <c r="AE30" s="36">
        <v>-33824</v>
      </c>
      <c r="AF30" s="36">
        <v>-2433</v>
      </c>
      <c r="AG30" s="36">
        <v>-25318</v>
      </c>
      <c r="AH30" s="36">
        <v>-35571</v>
      </c>
      <c r="AI30" s="36">
        <v>-25583</v>
      </c>
      <c r="AJ30" s="36">
        <v>-23985</v>
      </c>
      <c r="AK30" s="36">
        <v>-2836</v>
      </c>
      <c r="AL30" s="36">
        <v>-7221</v>
      </c>
      <c r="AM30" s="36">
        <v>7980</v>
      </c>
      <c r="AN30" s="36">
        <v>-3800</v>
      </c>
      <c r="AO30" s="36">
        <v>-23456</v>
      </c>
      <c r="AP30" s="36">
        <v>-44824</v>
      </c>
      <c r="AQ30" s="36">
        <v>-29190</v>
      </c>
      <c r="AR30" s="36">
        <v>-91922</v>
      </c>
      <c r="AS30" s="36">
        <v>-171056</v>
      </c>
      <c r="AT30" s="36">
        <v>-270543</v>
      </c>
      <c r="AU30" s="36">
        <v>-235979</v>
      </c>
      <c r="AV30" s="36">
        <v>-387476</v>
      </c>
      <c r="AW30" s="36">
        <v>-381494</v>
      </c>
      <c r="AX30" s="36">
        <v>-74693</v>
      </c>
      <c r="AY30" s="36">
        <v>-103480</v>
      </c>
      <c r="AZ30" s="36">
        <v>-110779</v>
      </c>
      <c r="BA30" s="36">
        <v>-152443</v>
      </c>
      <c r="BB30" s="36">
        <v>-171086</v>
      </c>
      <c r="BC30" s="36">
        <v>-147263</v>
      </c>
      <c r="BD30" s="36">
        <v>-114091</v>
      </c>
      <c r="BE30" s="36">
        <v>-112992</v>
      </c>
      <c r="BF30" s="36">
        <v>-159749</v>
      </c>
      <c r="BG30" s="36">
        <v>-173427</v>
      </c>
      <c r="BH30" s="130">
        <v>513442</v>
      </c>
      <c r="BI30" s="36">
        <v>48457</v>
      </c>
      <c r="BJ30" s="36">
        <v>42455</v>
      </c>
      <c r="BK30" s="36">
        <v>22582</v>
      </c>
      <c r="BL30" s="36">
        <v>-2193</v>
      </c>
      <c r="BM30" s="36">
        <v>-72216</v>
      </c>
      <c r="BN30" s="36">
        <v>-5662</v>
      </c>
      <c r="BO30" s="36">
        <v>-60371</v>
      </c>
      <c r="BP30" s="36">
        <v>-35571</v>
      </c>
      <c r="BQ30" s="36">
        <v>-7221</v>
      </c>
      <c r="BR30" s="36">
        <v>-44824</v>
      </c>
      <c r="BS30" s="36">
        <v>-270543</v>
      </c>
      <c r="BT30" s="36">
        <v>-74693</v>
      </c>
      <c r="BU30" s="36">
        <v>-171086</v>
      </c>
      <c r="BV30" s="36">
        <v>-159749</v>
      </c>
      <c r="BW30" s="130">
        <v>513442</v>
      </c>
    </row>
    <row r="31" spans="1:75" s="18" customFormat="1" ht="15" customHeight="1" thickBot="1" x14ac:dyDescent="0.25">
      <c r="A31" s="4"/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36">
        <v>-225112</v>
      </c>
      <c r="BI31" s="149"/>
      <c r="BJ31" s="149"/>
      <c r="BK31" s="149">
        <v>0</v>
      </c>
      <c r="BL31" s="149"/>
      <c r="BM31" s="149"/>
      <c r="BN31" s="149"/>
      <c r="BO31" s="149"/>
      <c r="BP31" s="149"/>
      <c r="BQ31" s="149"/>
      <c r="BR31" s="149"/>
      <c r="BS31" s="149"/>
      <c r="BT31" s="149"/>
      <c r="BU31" s="149"/>
      <c r="BV31" s="149"/>
      <c r="BW31" s="36">
        <v>-225112</v>
      </c>
    </row>
    <row r="32" spans="1:75" ht="15.75" thickBot="1" x14ac:dyDescent="0.3"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49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49"/>
    </row>
    <row r="33" spans="1:75" s="18" customFormat="1" x14ac:dyDescent="0.25">
      <c r="A33" s="4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35"/>
      <c r="BI33" s="142"/>
      <c r="BJ33" s="142"/>
      <c r="BK33" s="142"/>
      <c r="BW33" s="135"/>
    </row>
    <row r="34" spans="1:75" s="144" customFormat="1" ht="15" customHeight="1" x14ac:dyDescent="0.2">
      <c r="A34" s="146"/>
      <c r="B34" s="146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2"/>
      <c r="BI34" s="145"/>
      <c r="BJ34" s="145"/>
      <c r="BK34" s="145"/>
      <c r="BW34" s="18"/>
    </row>
    <row r="35" spans="1:75" s="4" customFormat="1" ht="3.75" customHeight="1" x14ac:dyDescent="0.2"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5"/>
      <c r="BI35" s="142"/>
      <c r="BJ35" s="142"/>
      <c r="BK35" s="142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44"/>
    </row>
    <row r="36" spans="1:75" s="138" customFormat="1" ht="15" customHeight="1" x14ac:dyDescent="0.2"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42"/>
      <c r="BI36" s="139"/>
      <c r="BJ36" s="139"/>
      <c r="BK36" s="139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8"/>
    </row>
    <row r="37" spans="1:75" s="138" customFormat="1" ht="15" customHeight="1" x14ac:dyDescent="0.2"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41"/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</row>
    <row r="38" spans="1:75" s="138" customFormat="1" ht="15" customHeight="1" x14ac:dyDescent="0.2"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1:75" s="138" customFormat="1" ht="15" customHeight="1" x14ac:dyDescent="0.2"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</row>
    <row r="40" spans="1:75" s="138" customFormat="1" ht="12.75" x14ac:dyDescent="0.2"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W40" s="141"/>
    </row>
    <row r="41" spans="1:75" s="138" customFormat="1" x14ac:dyDescent="0.25">
      <c r="B41" s="137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</row>
    <row r="42" spans="1:75" s="138" customFormat="1" x14ac:dyDescent="0.25">
      <c r="B42" s="137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</row>
    <row r="43" spans="1:75" s="138" customFormat="1" x14ac:dyDescent="0.25">
      <c r="B43" s="137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</row>
    <row r="44" spans="1:75" x14ac:dyDescent="0.25">
      <c r="B44" s="137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BH44" s="139"/>
      <c r="BW44" s="13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C4935-3C34-4AD1-B611-1ECC5ED6499A}">
  <sheetPr>
    <tabColor theme="3" tint="-0.249977111117893"/>
  </sheetPr>
  <dimension ref="B1:AR16"/>
  <sheetViews>
    <sheetView showGridLines="0" workbookViewId="0">
      <selection activeCell="AR10" sqref="AR10"/>
    </sheetView>
  </sheetViews>
  <sheetFormatPr defaultColWidth="5.5703125" defaultRowHeight="15" x14ac:dyDescent="0.25"/>
  <cols>
    <col min="1" max="1" width="7.5703125" customWidth="1"/>
    <col min="2" max="2" width="60.7109375" customWidth="1"/>
    <col min="3" max="5" width="5.140625" hidden="1" customWidth="1"/>
    <col min="6" max="9" width="6.140625" hidden="1" customWidth="1"/>
    <col min="10" max="10" width="5.85546875" hidden="1" customWidth="1"/>
    <col min="11" max="13" width="5.140625" hidden="1" customWidth="1"/>
    <col min="14" max="17" width="5.85546875" hidden="1" customWidth="1"/>
    <col min="18" max="21" width="6.85546875" hidden="1" customWidth="1"/>
    <col min="22" max="23" width="5.140625" hidden="1" customWidth="1"/>
    <col min="24" max="34" width="6.140625" hidden="1" customWidth="1"/>
    <col min="35" max="35" width="6.28515625" hidden="1" customWidth="1"/>
    <col min="36" max="38" width="7.28515625" hidden="1" customWidth="1"/>
    <col min="39" max="41" width="6.28515625" bestFit="1" customWidth="1"/>
    <col min="42" max="42" width="6" bestFit="1" customWidth="1"/>
    <col min="43" max="44" width="6.28515625" bestFit="1" customWidth="1"/>
  </cols>
  <sheetData>
    <row r="1" spans="2:44" ht="15" customHeight="1" x14ac:dyDescent="0.25"/>
    <row r="2" spans="2:44" ht="15" customHeight="1" thickBot="1" x14ac:dyDescent="0.3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2:44" ht="8.25" customHeight="1" x14ac:dyDescent="0.25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</row>
    <row r="4" spans="2:44" s="157" customFormat="1" ht="15" customHeight="1" x14ac:dyDescent="0.25">
      <c r="B4" s="27" t="s">
        <v>229</v>
      </c>
      <c r="C4" s="26" t="s">
        <v>51</v>
      </c>
      <c r="D4" s="26" t="s">
        <v>50</v>
      </c>
      <c r="E4" s="26" t="s">
        <v>49</v>
      </c>
      <c r="F4" s="26" t="s">
        <v>48</v>
      </c>
      <c r="G4" s="26" t="s">
        <v>47</v>
      </c>
      <c r="H4" s="26" t="s">
        <v>46</v>
      </c>
      <c r="I4" s="26" t="s">
        <v>45</v>
      </c>
      <c r="J4" s="26" t="s">
        <v>44</v>
      </c>
      <c r="K4" s="26" t="s">
        <v>43</v>
      </c>
      <c r="L4" s="26" t="s">
        <v>42</v>
      </c>
      <c r="M4" s="26" t="s">
        <v>41</v>
      </c>
      <c r="N4" s="26" t="s">
        <v>40</v>
      </c>
      <c r="O4" s="26" t="s">
        <v>39</v>
      </c>
      <c r="P4" s="26" t="s">
        <v>38</v>
      </c>
      <c r="Q4" s="26" t="s">
        <v>37</v>
      </c>
      <c r="R4" s="26" t="s">
        <v>36</v>
      </c>
      <c r="S4" s="26" t="s">
        <v>35</v>
      </c>
      <c r="T4" s="26" t="s">
        <v>34</v>
      </c>
      <c r="U4" s="26" t="s">
        <v>33</v>
      </c>
      <c r="V4" s="26" t="s">
        <v>32</v>
      </c>
      <c r="W4" s="26" t="s">
        <v>31</v>
      </c>
      <c r="X4" s="26" t="s">
        <v>30</v>
      </c>
      <c r="Y4" s="26" t="s">
        <v>29</v>
      </c>
      <c r="Z4" s="26" t="s">
        <v>28</v>
      </c>
      <c r="AA4" s="26" t="s">
        <v>27</v>
      </c>
      <c r="AB4" s="26" t="s">
        <v>26</v>
      </c>
      <c r="AC4" s="26" t="s">
        <v>25</v>
      </c>
      <c r="AD4" s="26" t="s">
        <v>24</v>
      </c>
      <c r="AE4" s="26" t="s">
        <v>23</v>
      </c>
      <c r="AF4" s="26" t="s">
        <v>22</v>
      </c>
      <c r="AG4" s="26" t="s">
        <v>21</v>
      </c>
      <c r="AH4" s="26" t="s">
        <v>20</v>
      </c>
      <c r="AI4" s="26" t="s">
        <v>19</v>
      </c>
      <c r="AJ4" s="26" t="s">
        <v>18</v>
      </c>
      <c r="AK4" s="26" t="s">
        <v>17</v>
      </c>
      <c r="AL4" s="26" t="s">
        <v>16</v>
      </c>
      <c r="AM4" s="26" t="s">
        <v>15</v>
      </c>
      <c r="AN4" s="26" t="s">
        <v>14</v>
      </c>
      <c r="AO4" s="26" t="s">
        <v>13</v>
      </c>
      <c r="AP4" s="26" t="s">
        <v>12</v>
      </c>
      <c r="AQ4" s="26" t="s">
        <v>248</v>
      </c>
      <c r="AR4" s="26" t="s">
        <v>250</v>
      </c>
    </row>
    <row r="5" spans="2:44" ht="12.75" customHeight="1" x14ac:dyDescent="0.25">
      <c r="B5" s="16" t="s">
        <v>228</v>
      </c>
      <c r="C5" s="15">
        <v>80.455437684871768</v>
      </c>
      <c r="D5" s="15">
        <v>96.448105932753478</v>
      </c>
      <c r="E5" s="15">
        <v>116.41594473379629</v>
      </c>
      <c r="F5" s="15">
        <v>140.55032660566718</v>
      </c>
      <c r="G5" s="15">
        <v>107.42979107610311</v>
      </c>
      <c r="H5" s="15">
        <v>84.826060961577511</v>
      </c>
      <c r="I5" s="15">
        <v>97.372045983379493</v>
      </c>
      <c r="J5" s="15">
        <v>-4.2248806433924333</v>
      </c>
      <c r="K5" s="15">
        <v>21.690015098137902</v>
      </c>
      <c r="L5" s="15">
        <v>5.9561989895064125</v>
      </c>
      <c r="M5" s="15">
        <v>3.9553711684370279</v>
      </c>
      <c r="N5" s="15">
        <v>-27.856733814811939</v>
      </c>
      <c r="O5" s="15">
        <v>-27.817457988421793</v>
      </c>
      <c r="P5" s="15">
        <v>-23.396404187213424</v>
      </c>
      <c r="Q5" s="15">
        <v>-29.727579684358897</v>
      </c>
      <c r="R5" s="15">
        <v>-36.286635161290327</v>
      </c>
      <c r="S5" s="15">
        <v>-39.312553586645947</v>
      </c>
      <c r="T5" s="15">
        <v>-46.380881005562117</v>
      </c>
      <c r="U5" s="15">
        <v>-34.484117397933247</v>
      </c>
      <c r="V5" s="15">
        <v>11.368795938421226</v>
      </c>
      <c r="W5" s="15">
        <v>27.88187840049406</v>
      </c>
      <c r="X5" s="15">
        <v>37.258226031666879</v>
      </c>
      <c r="Y5" s="15">
        <v>49.54904599476265</v>
      </c>
      <c r="Z5" s="15">
        <v>41.44651862138619</v>
      </c>
      <c r="AA5" s="15">
        <v>42.969138642918715</v>
      </c>
      <c r="AB5" s="15">
        <v>55.957655528023686</v>
      </c>
      <c r="AC5" s="15">
        <v>62.346662351742985</v>
      </c>
      <c r="AD5" s="15">
        <v>61.019720512438894</v>
      </c>
      <c r="AE5" s="15">
        <v>71.808560814141316</v>
      </c>
      <c r="AF5" s="15">
        <v>73.715410676827119</v>
      </c>
      <c r="AG5" s="15">
        <v>88.316939680489398</v>
      </c>
      <c r="AH5" s="15">
        <v>153.07546094817201</v>
      </c>
      <c r="AI5" s="15">
        <v>233.28096451793047</v>
      </c>
      <c r="AJ5" s="15">
        <v>281.11533286205764</v>
      </c>
      <c r="AK5" s="15">
        <v>354.98447242433429</v>
      </c>
      <c r="AL5" s="15">
        <v>381.30231423806003</v>
      </c>
      <c r="AM5" s="15">
        <v>333.38404397471606</v>
      </c>
      <c r="AN5" s="15">
        <v>306.86338409530526</v>
      </c>
      <c r="AO5" s="15">
        <v>259.27541352460355</v>
      </c>
      <c r="AP5" s="15">
        <v>242.1</v>
      </c>
      <c r="AQ5" s="15">
        <v>245.09564229895275</v>
      </c>
      <c r="AR5" s="15">
        <v>247.49540467563199</v>
      </c>
    </row>
    <row r="6" spans="2:44" ht="12.75" customHeight="1" x14ac:dyDescent="0.25">
      <c r="B6" s="11" t="s">
        <v>227</v>
      </c>
      <c r="C6" s="12">
        <v>82.260999999999996</v>
      </c>
      <c r="D6" s="12">
        <v>88.283000000000001</v>
      </c>
      <c r="E6" s="12">
        <v>59.631999999999998</v>
      </c>
      <c r="F6" s="12">
        <v>108.128</v>
      </c>
      <c r="G6" s="12">
        <v>112.773</v>
      </c>
      <c r="H6" s="12">
        <v>122.967</v>
      </c>
      <c r="I6" s="12">
        <v>106.096</v>
      </c>
      <c r="J6" s="12">
        <v>110.60899999999999</v>
      </c>
      <c r="K6" s="12">
        <v>101.24299999999999</v>
      </c>
      <c r="L6" s="12">
        <v>80.415999999999997</v>
      </c>
      <c r="M6" s="12">
        <v>34.195</v>
      </c>
      <c r="N6" s="12">
        <v>23.407</v>
      </c>
      <c r="O6" s="12">
        <v>43.393999999999998</v>
      </c>
      <c r="P6" s="12">
        <v>67.897999999999996</v>
      </c>
      <c r="Q6" s="12">
        <v>51.395000000000003</v>
      </c>
      <c r="R6" s="12">
        <v>25.032</v>
      </c>
      <c r="S6" s="12">
        <v>24.667000000000002</v>
      </c>
      <c r="T6" s="12">
        <v>14.744</v>
      </c>
      <c r="U6" s="12">
        <v>48.828000000000003</v>
      </c>
      <c r="V6" s="12">
        <v>81.236999999999995</v>
      </c>
      <c r="W6" s="12">
        <v>103.822</v>
      </c>
      <c r="X6" s="12">
        <v>88.465999999999994</v>
      </c>
      <c r="Y6" s="12">
        <v>88.102999999999994</v>
      </c>
      <c r="Z6" s="12">
        <v>60.42</v>
      </c>
      <c r="AA6" s="12">
        <v>92.6</v>
      </c>
      <c r="AB6" s="12">
        <v>31.382999999999999</v>
      </c>
      <c r="AC6" s="12">
        <v>-25.783999999999999</v>
      </c>
      <c r="AD6" s="12">
        <v>-109.182</v>
      </c>
      <c r="AE6" s="12">
        <v>-54.823999999999998</v>
      </c>
      <c r="AF6" s="12">
        <v>-81.078000000000003</v>
      </c>
      <c r="AG6" s="12">
        <v>-65.682000000000016</v>
      </c>
      <c r="AH6" s="12">
        <v>31.412000000000035</v>
      </c>
      <c r="AI6" s="12">
        <v>114.66499999999996</v>
      </c>
      <c r="AJ6" s="12">
        <v>97.947999999999979</v>
      </c>
      <c r="AK6" s="12">
        <v>132.83699999999999</v>
      </c>
      <c r="AL6" s="12">
        <v>156.96500000000003</v>
      </c>
      <c r="AM6" s="12">
        <v>199.89200000000005</v>
      </c>
      <c r="AN6" s="12">
        <v>182.09500000000003</v>
      </c>
      <c r="AO6" s="12">
        <v>185.46699999999998</v>
      </c>
      <c r="AP6" s="12">
        <v>186.6</v>
      </c>
      <c r="AQ6" s="12">
        <v>198.71949999999998</v>
      </c>
      <c r="AR6" s="12">
        <v>192.73650000000001</v>
      </c>
    </row>
    <row r="7" spans="2:44" ht="12.75" customHeight="1" x14ac:dyDescent="0.25">
      <c r="B7" s="11" t="s">
        <v>226</v>
      </c>
      <c r="C7" s="12">
        <v>12.602</v>
      </c>
      <c r="D7" s="12">
        <v>12.571</v>
      </c>
      <c r="E7" s="12">
        <v>12.406000000000001</v>
      </c>
      <c r="F7" s="12">
        <v>12.375</v>
      </c>
      <c r="G7" s="12">
        <v>14.989000000000001</v>
      </c>
      <c r="H7" s="12">
        <v>14.911</v>
      </c>
      <c r="I7" s="12">
        <v>14.833</v>
      </c>
      <c r="J7" s="12">
        <v>14.754</v>
      </c>
      <c r="K7" s="12">
        <v>14.677</v>
      </c>
      <c r="L7" s="12">
        <v>14.606999999999999</v>
      </c>
      <c r="M7" s="12">
        <v>14.538</v>
      </c>
      <c r="N7" s="12">
        <v>14.468999999999999</v>
      </c>
      <c r="O7" s="12">
        <v>14.4</v>
      </c>
      <c r="P7" s="12">
        <v>14.33</v>
      </c>
      <c r="Q7" s="12">
        <v>14.260999999999999</v>
      </c>
      <c r="R7" s="12">
        <v>14.192</v>
      </c>
      <c r="S7" s="12">
        <v>14.122999999999999</v>
      </c>
      <c r="T7" s="12">
        <v>14.055</v>
      </c>
      <c r="U7" s="12">
        <v>13.986000000000001</v>
      </c>
      <c r="V7" s="12">
        <v>13.917</v>
      </c>
      <c r="W7" s="12">
        <v>13.849</v>
      </c>
      <c r="X7" s="12">
        <v>13.78</v>
      </c>
      <c r="Y7" s="12">
        <v>13.711</v>
      </c>
      <c r="Z7" s="12">
        <v>13.643000000000001</v>
      </c>
      <c r="AA7" s="12">
        <v>13.574</v>
      </c>
      <c r="AB7" s="12">
        <v>13.505000000000001</v>
      </c>
      <c r="AC7" s="12">
        <v>13.436999999999999</v>
      </c>
      <c r="AD7" s="12">
        <v>26.318000000000001</v>
      </c>
      <c r="AE7" s="12">
        <v>26.251000000000001</v>
      </c>
      <c r="AF7" s="12">
        <v>26.183</v>
      </c>
      <c r="AG7" s="12">
        <v>0.63900000000000001</v>
      </c>
      <c r="AH7" s="12">
        <v>1.5389999999999999</v>
      </c>
      <c r="AI7" s="12">
        <v>1.522</v>
      </c>
      <c r="AJ7" s="12">
        <v>1.5049999999999999</v>
      </c>
      <c r="AK7" s="12">
        <v>1.488</v>
      </c>
      <c r="AL7" s="12">
        <v>1.4710000000000001</v>
      </c>
      <c r="AM7" s="12">
        <v>1.5089999999999999</v>
      </c>
      <c r="AN7" s="12">
        <v>1.5249999999999999</v>
      </c>
      <c r="AO7" s="12">
        <v>1.508</v>
      </c>
      <c r="AP7" s="12">
        <v>1.5</v>
      </c>
      <c r="AQ7" s="12">
        <v>1.5012500000000002</v>
      </c>
      <c r="AR7" s="12">
        <v>1.4862500000000001</v>
      </c>
    </row>
    <row r="8" spans="2:44" ht="12.75" customHeight="1" x14ac:dyDescent="0.25">
      <c r="B8" s="11" t="s">
        <v>185</v>
      </c>
      <c r="C8" s="12">
        <v>216.58099999999999</v>
      </c>
      <c r="D8" s="12">
        <v>220.94800000000001</v>
      </c>
      <c r="E8" s="12">
        <v>222.99199999999999</v>
      </c>
      <c r="F8" s="12">
        <v>241.786</v>
      </c>
      <c r="G8" s="12">
        <v>238.691</v>
      </c>
      <c r="H8" s="12">
        <v>236.66399999999999</v>
      </c>
      <c r="I8" s="12">
        <v>248.52</v>
      </c>
      <c r="J8" s="12">
        <v>244.447</v>
      </c>
      <c r="K8" s="12">
        <v>241.22300000000001</v>
      </c>
      <c r="L8" s="12">
        <v>236.70500000000001</v>
      </c>
      <c r="M8" s="12">
        <v>232.19900000000001</v>
      </c>
      <c r="N8" s="12">
        <v>228.66900000000001</v>
      </c>
      <c r="O8" s="12">
        <v>226.45599999999999</v>
      </c>
      <c r="P8" s="12">
        <v>224.49299999999999</v>
      </c>
      <c r="Q8" s="12">
        <v>223.589</v>
      </c>
      <c r="R8" s="12">
        <v>220.809</v>
      </c>
      <c r="S8" s="12">
        <v>218.39500000000001</v>
      </c>
      <c r="T8" s="12">
        <v>215.733</v>
      </c>
      <c r="U8" s="12">
        <v>211.44200000000001</v>
      </c>
      <c r="V8" s="12">
        <v>207.28800000000001</v>
      </c>
      <c r="W8" s="12">
        <v>200.971</v>
      </c>
      <c r="X8" s="12">
        <v>183.721</v>
      </c>
      <c r="Y8" s="12">
        <v>180.00800000000001</v>
      </c>
      <c r="Z8" s="12">
        <v>178.24</v>
      </c>
      <c r="AA8" s="12">
        <v>175.02500000000001</v>
      </c>
      <c r="AB8" s="12">
        <v>171.511</v>
      </c>
      <c r="AC8" s="12">
        <v>169.50700000000001</v>
      </c>
      <c r="AD8" s="12">
        <v>169.60499999999999</v>
      </c>
      <c r="AE8" s="12">
        <v>175.16900000000001</v>
      </c>
      <c r="AF8" s="12">
        <v>176.16900000000001</v>
      </c>
      <c r="AG8" s="12">
        <v>190.983</v>
      </c>
      <c r="AH8" s="12">
        <v>199.18600000000001</v>
      </c>
      <c r="AI8" s="12">
        <v>197.024</v>
      </c>
      <c r="AJ8" s="12">
        <v>200.04400000000001</v>
      </c>
      <c r="AK8" s="12">
        <v>207.25299999999999</v>
      </c>
      <c r="AL8" s="12">
        <v>224.82900000000001</v>
      </c>
      <c r="AM8" s="12">
        <v>215.22399999999999</v>
      </c>
      <c r="AN8" s="12">
        <v>234.62899999999999</v>
      </c>
      <c r="AO8" s="12">
        <v>244.71600000000001</v>
      </c>
      <c r="AP8" s="12">
        <v>238.1</v>
      </c>
      <c r="AQ8" s="12">
        <v>248.60975000000002</v>
      </c>
      <c r="AR8" s="12">
        <v>254.45650000000001</v>
      </c>
    </row>
    <row r="9" spans="2:44" ht="12.75" customHeight="1" x14ac:dyDescent="0.25">
      <c r="B9" s="11" t="s">
        <v>184</v>
      </c>
      <c r="C9" s="12">
        <v>20.966000000000001</v>
      </c>
      <c r="D9" s="12">
        <v>23.34</v>
      </c>
      <c r="E9" s="12">
        <v>28.122</v>
      </c>
      <c r="F9" s="12">
        <v>29.204000000000001</v>
      </c>
      <c r="G9" s="12">
        <v>33.328000000000003</v>
      </c>
      <c r="H9" s="12">
        <v>36.973999999999997</v>
      </c>
      <c r="I9" s="12">
        <v>38.987000000000002</v>
      </c>
      <c r="J9" s="12">
        <v>45.5</v>
      </c>
      <c r="K9" s="12">
        <v>47.267000000000003</v>
      </c>
      <c r="L9" s="12">
        <v>48.567999999999998</v>
      </c>
      <c r="M9" s="12">
        <v>49.1</v>
      </c>
      <c r="N9" s="12">
        <v>48.896999999999998</v>
      </c>
      <c r="O9" s="12">
        <v>48.680999999999997</v>
      </c>
      <c r="P9" s="12">
        <v>48.938000000000002</v>
      </c>
      <c r="Q9" s="12">
        <v>48.503</v>
      </c>
      <c r="R9" s="12">
        <v>47.43</v>
      </c>
      <c r="S9" s="12">
        <v>46.798000000000002</v>
      </c>
      <c r="T9" s="12">
        <v>45.829000000000001</v>
      </c>
      <c r="U9" s="12">
        <v>45.777999999999999</v>
      </c>
      <c r="V9" s="12">
        <v>44.802</v>
      </c>
      <c r="W9" s="12">
        <v>44.009</v>
      </c>
      <c r="X9" s="12">
        <v>42.728000000000002</v>
      </c>
      <c r="Y9" s="12">
        <v>42.283999999999999</v>
      </c>
      <c r="Z9" s="12">
        <v>41.613</v>
      </c>
      <c r="AA9" s="12">
        <v>40.32</v>
      </c>
      <c r="AB9" s="12">
        <v>39.746000000000002</v>
      </c>
      <c r="AC9" s="12">
        <v>38.875999999999998</v>
      </c>
      <c r="AD9" s="12">
        <v>38.134</v>
      </c>
      <c r="AE9" s="12">
        <v>37.445</v>
      </c>
      <c r="AF9" s="12">
        <v>36.753999999999998</v>
      </c>
      <c r="AG9" s="12">
        <v>35.753</v>
      </c>
      <c r="AH9" s="12">
        <v>34.81</v>
      </c>
      <c r="AI9" s="12">
        <v>33.781999999999996</v>
      </c>
      <c r="AJ9" s="12">
        <v>32.796999999999997</v>
      </c>
      <c r="AK9" s="12">
        <v>32.729999999999997</v>
      </c>
      <c r="AL9" s="12">
        <v>32.465000000000003</v>
      </c>
      <c r="AM9" s="12">
        <v>122.49299999999999</v>
      </c>
      <c r="AN9" s="12">
        <v>122.199</v>
      </c>
      <c r="AO9" s="12">
        <v>121.36799999999999</v>
      </c>
      <c r="AP9" s="12">
        <v>121.9</v>
      </c>
      <c r="AQ9" s="12">
        <v>121.41675000000001</v>
      </c>
      <c r="AR9" s="12">
        <v>120.4295</v>
      </c>
    </row>
    <row r="10" spans="2:44" ht="12.75" customHeight="1" x14ac:dyDescent="0.25">
      <c r="B10" s="11" t="s">
        <v>225</v>
      </c>
      <c r="C10" s="12">
        <v>332.40999999999997</v>
      </c>
      <c r="D10" s="12">
        <v>345.142</v>
      </c>
      <c r="E10" s="12">
        <v>323.15199999999999</v>
      </c>
      <c r="F10" s="12">
        <v>391.49299999999999</v>
      </c>
      <c r="G10" s="12">
        <v>399.78099999999995</v>
      </c>
      <c r="H10" s="12">
        <v>411.51599999999996</v>
      </c>
      <c r="I10" s="12">
        <v>408.43600000000004</v>
      </c>
      <c r="J10" s="12">
        <v>415.31</v>
      </c>
      <c r="K10" s="12">
        <v>404.41</v>
      </c>
      <c r="L10" s="12">
        <v>380.29599999999999</v>
      </c>
      <c r="M10" s="12">
        <v>330.03200000000004</v>
      </c>
      <c r="N10" s="12">
        <v>315.44200000000001</v>
      </c>
      <c r="O10" s="12">
        <v>332.93099999999998</v>
      </c>
      <c r="P10" s="12">
        <v>355.65899999999999</v>
      </c>
      <c r="Q10" s="12">
        <v>337.74799999999999</v>
      </c>
      <c r="R10" s="12">
        <v>307.46300000000002</v>
      </c>
      <c r="S10" s="12">
        <v>303.983</v>
      </c>
      <c r="T10" s="12">
        <v>290.36099999999999</v>
      </c>
      <c r="U10" s="12">
        <v>320.03400000000005</v>
      </c>
      <c r="V10" s="12">
        <v>347.24400000000003</v>
      </c>
      <c r="W10" s="12">
        <v>362.65100000000001</v>
      </c>
      <c r="X10" s="12">
        <v>328.69499999999999</v>
      </c>
      <c r="Y10" s="12">
        <v>324.10599999999999</v>
      </c>
      <c r="Z10" s="12">
        <v>293.916</v>
      </c>
      <c r="AA10" s="12">
        <v>321.51900000000001</v>
      </c>
      <c r="AB10" s="12">
        <v>256.14499999999998</v>
      </c>
      <c r="AC10" s="12">
        <v>196.036</v>
      </c>
      <c r="AD10" s="12">
        <v>124.87499999999999</v>
      </c>
      <c r="AE10" s="12">
        <v>184.041</v>
      </c>
      <c r="AF10" s="12">
        <v>158.02799999999999</v>
      </c>
      <c r="AG10" s="12">
        <v>161.69299999999998</v>
      </c>
      <c r="AH10" s="12">
        <v>266.94700000000006</v>
      </c>
      <c r="AI10" s="12">
        <v>346.99299999999994</v>
      </c>
      <c r="AJ10" s="12">
        <v>332.29399999999998</v>
      </c>
      <c r="AK10" s="12">
        <v>374.30799999999999</v>
      </c>
      <c r="AL10" s="12">
        <v>415.73</v>
      </c>
      <c r="AM10" s="12">
        <v>539.11799999999994</v>
      </c>
      <c r="AN10" s="12">
        <v>540.44799999999998</v>
      </c>
      <c r="AO10" s="12">
        <v>553.05899999999997</v>
      </c>
      <c r="AP10" s="12">
        <v>548.1</v>
      </c>
      <c r="AQ10" s="12">
        <f>SUM(AQ6:AQ9)</f>
        <v>570.24725000000001</v>
      </c>
      <c r="AR10" s="12">
        <f>SUM(AR6:AR9)</f>
        <v>569.10874999999999</v>
      </c>
    </row>
    <row r="11" spans="2:44" ht="12.75" customHeight="1" x14ac:dyDescent="0.25">
      <c r="B11" s="11" t="s">
        <v>224</v>
      </c>
      <c r="C11" s="13"/>
      <c r="D11" s="13"/>
      <c r="E11" s="13"/>
      <c r="F11" s="13">
        <f t="shared" ref="F11:AO11" si="0">F5/AVERAGE(F10,E10,D10,C10)</f>
        <v>0.40382309861511601</v>
      </c>
      <c r="G11" s="13">
        <f t="shared" si="0"/>
        <v>0.29441530939593941</v>
      </c>
      <c r="H11" s="13">
        <f t="shared" si="0"/>
        <v>0.22235723497112606</v>
      </c>
      <c r="I11" s="13">
        <f t="shared" si="0"/>
        <v>0.24173404844107407</v>
      </c>
      <c r="J11" s="13">
        <f t="shared" si="0"/>
        <v>-1.0335827604270794E-2</v>
      </c>
      <c r="K11" s="13">
        <f t="shared" si="0"/>
        <v>5.2913058460808994E-2</v>
      </c>
      <c r="L11" s="13">
        <f t="shared" si="0"/>
        <v>1.4812251753876179E-2</v>
      </c>
      <c r="M11" s="13">
        <f t="shared" si="0"/>
        <v>1.0340515247723021E-2</v>
      </c>
      <c r="N11" s="13">
        <f t="shared" si="0"/>
        <v>-7.7911126752749832E-2</v>
      </c>
      <c r="O11" s="13">
        <f t="shared" si="0"/>
        <v>-8.189427398205136E-2</v>
      </c>
      <c r="P11" s="13">
        <f t="shared" si="0"/>
        <v>-7.0150769939713323E-2</v>
      </c>
      <c r="Q11" s="13">
        <f t="shared" si="0"/>
        <v>-8.8621322972048763E-2</v>
      </c>
      <c r="R11" s="13">
        <f t="shared" si="0"/>
        <v>-0.10882173625987783</v>
      </c>
      <c r="S11" s="13">
        <f t="shared" si="0"/>
        <v>-0.12051182343649727</v>
      </c>
      <c r="T11" s="13">
        <f t="shared" si="0"/>
        <v>-0.14966945720218019</v>
      </c>
      <c r="U11" s="13">
        <f t="shared" si="0"/>
        <v>-0.11289232362617804</v>
      </c>
      <c r="V11" s="13">
        <f t="shared" si="0"/>
        <v>3.6045014872667806E-2</v>
      </c>
      <c r="W11" s="13">
        <f t="shared" si="0"/>
        <v>8.4471982369006993E-2</v>
      </c>
      <c r="X11" s="13">
        <f t="shared" si="0"/>
        <v>0.10969400226013046</v>
      </c>
      <c r="Y11" s="13">
        <f t="shared" si="0"/>
        <v>0.14544416654855566</v>
      </c>
      <c r="Z11" s="13">
        <f t="shared" si="0"/>
        <v>0.12661533998504987</v>
      </c>
      <c r="AA11" s="13">
        <f t="shared" si="0"/>
        <v>0.13552410952825411</v>
      </c>
      <c r="AB11" s="13">
        <f t="shared" si="0"/>
        <v>0.18719849702354527</v>
      </c>
      <c r="AC11" s="13">
        <f t="shared" si="0"/>
        <v>0.23359208686172925</v>
      </c>
      <c r="AD11" s="13">
        <f t="shared" si="0"/>
        <v>0.27162883682470085</v>
      </c>
      <c r="AE11" s="13">
        <f t="shared" si="0"/>
        <v>0.37739505379283489</v>
      </c>
      <c r="AF11" s="13">
        <f t="shared" si="0"/>
        <v>0.44475194230189219</v>
      </c>
      <c r="AG11" s="13">
        <f t="shared" si="0"/>
        <v>0.56195826641123192</v>
      </c>
      <c r="AH11" s="13">
        <f t="shared" si="0"/>
        <v>0.79446567224813514</v>
      </c>
      <c r="AI11" s="13">
        <f t="shared" si="0"/>
        <v>0.9994246927650634</v>
      </c>
      <c r="AJ11" s="13">
        <f t="shared" si="0"/>
        <v>1.0149236650503424</v>
      </c>
      <c r="AK11" s="13">
        <f t="shared" si="0"/>
        <v>1.0752690105254792</v>
      </c>
      <c r="AL11" s="13">
        <f t="shared" si="0"/>
        <v>1.0380339659042352</v>
      </c>
      <c r="AM11" s="13">
        <f t="shared" si="0"/>
        <v>0.80263394980219949</v>
      </c>
      <c r="AN11" s="13">
        <f t="shared" si="0"/>
        <v>0.65653129560121881</v>
      </c>
      <c r="AO11" s="13">
        <f t="shared" si="0"/>
        <v>0.50630952842569488</v>
      </c>
      <c r="AP11" s="13">
        <v>0.4417077175697865</v>
      </c>
      <c r="AQ11" s="13">
        <f>+AQ5/SUM(AQ6:AQ9)</f>
        <v>0.4298059171683033</v>
      </c>
      <c r="AR11" s="13">
        <f>+AR5/SUM(AR6:AR9)</f>
        <v>0.43488244500832574</v>
      </c>
    </row>
    <row r="12" spans="2:44" ht="15" customHeight="1" thickBot="1" x14ac:dyDescent="0.3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</row>
    <row r="13" spans="2:44" x14ac:dyDescent="0.25">
      <c r="B13" s="4"/>
    </row>
    <row r="15" spans="2:44" x14ac:dyDescent="0.25"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</row>
    <row r="16" spans="2:44" x14ac:dyDescent="0.25"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</row>
  </sheetData>
  <dataConsolidate/>
  <pageMargins left="0.511811024" right="0.511811024" top="0.78740157499999996" bottom="0.78740157499999996" header="0.31496062000000002" footer="0.31496062000000002"/>
  <pageSetup orientation="portrait" verticalDpi="0" r:id="rId1"/>
  <ignoredErrors>
    <ignoredError sqref="AQ1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E8D60-DB53-462C-89DB-D2438A477E48}">
  <sheetPr>
    <tabColor theme="3" tint="-0.249977111117893"/>
  </sheetPr>
  <dimension ref="A1:AJ19"/>
  <sheetViews>
    <sheetView showGridLines="0" workbookViewId="0">
      <pane xSplit="2" ySplit="4" topLeftCell="AG5" activePane="bottomRight" state="frozen"/>
      <selection activeCell="B6" sqref="B6"/>
      <selection pane="topRight" activeCell="B6" sqref="B6"/>
      <selection pane="bottomLeft" activeCell="B6" sqref="B6"/>
      <selection pane="bottomRight" activeCell="AB14" sqref="AB14"/>
    </sheetView>
  </sheetViews>
  <sheetFormatPr defaultRowHeight="15" outlineLevelCol="1" x14ac:dyDescent="0.25"/>
  <cols>
    <col min="1" max="1" width="7.5703125" style="28" customWidth="1"/>
    <col min="2" max="2" width="60.7109375" customWidth="1"/>
    <col min="3" max="26" width="13.7109375" customWidth="1" outlineLevel="1"/>
    <col min="27" max="27" width="13.7109375" customWidth="1"/>
    <col min="28" max="28" width="8.7109375" style="109" customWidth="1"/>
    <col min="29" max="35" width="13.7109375" customWidth="1"/>
    <col min="36" max="36" width="10.28515625" bestFit="1" customWidth="1"/>
  </cols>
  <sheetData>
    <row r="1" spans="1:36" ht="15" customHeight="1" x14ac:dyDescent="0.25"/>
    <row r="2" spans="1:36" ht="15" customHeight="1" thickBot="1" x14ac:dyDescent="0.3">
      <c r="A2" s="4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36" ht="8.25" customHeight="1" x14ac:dyDescent="0.25">
      <c r="A3" s="4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</row>
    <row r="4" spans="1:36" x14ac:dyDescent="0.25">
      <c r="A4" s="4"/>
      <c r="B4" s="27" t="s">
        <v>10</v>
      </c>
      <c r="C4" s="25" t="s">
        <v>35</v>
      </c>
      <c r="D4" s="25" t="s">
        <v>34</v>
      </c>
      <c r="E4" s="25" t="s">
        <v>33</v>
      </c>
      <c r="F4" s="25" t="s">
        <v>32</v>
      </c>
      <c r="G4" s="25" t="s">
        <v>31</v>
      </c>
      <c r="H4" s="25" t="s">
        <v>30</v>
      </c>
      <c r="I4" s="25" t="s">
        <v>29</v>
      </c>
      <c r="J4" s="25" t="s">
        <v>28</v>
      </c>
      <c r="K4" s="25" t="s">
        <v>27</v>
      </c>
      <c r="L4" s="25" t="s">
        <v>26</v>
      </c>
      <c r="M4" s="25" t="s">
        <v>25</v>
      </c>
      <c r="N4" s="25" t="s">
        <v>24</v>
      </c>
      <c r="O4" s="25" t="s">
        <v>23</v>
      </c>
      <c r="P4" s="25" t="s">
        <v>22</v>
      </c>
      <c r="Q4" s="25" t="s">
        <v>21</v>
      </c>
      <c r="R4" s="25" t="s">
        <v>20</v>
      </c>
      <c r="S4" s="25" t="s">
        <v>19</v>
      </c>
      <c r="T4" s="25" t="s">
        <v>18</v>
      </c>
      <c r="U4" s="25" t="s">
        <v>17</v>
      </c>
      <c r="V4" s="25" t="s">
        <v>16</v>
      </c>
      <c r="W4" s="25" t="s">
        <v>15</v>
      </c>
      <c r="X4" s="25" t="s">
        <v>14</v>
      </c>
      <c r="Y4" s="25" t="s">
        <v>13</v>
      </c>
      <c r="Z4" s="25" t="s">
        <v>12</v>
      </c>
      <c r="AA4" s="25" t="s">
        <v>248</v>
      </c>
      <c r="AB4" s="26" t="s">
        <v>250</v>
      </c>
      <c r="AC4" s="181">
        <v>2018</v>
      </c>
      <c r="AD4" s="181">
        <v>2019</v>
      </c>
      <c r="AE4" s="181">
        <v>2020</v>
      </c>
      <c r="AF4" s="181">
        <v>2021</v>
      </c>
      <c r="AG4" s="181">
        <v>2022</v>
      </c>
      <c r="AH4" s="181">
        <v>2023</v>
      </c>
      <c r="AI4" s="181">
        <v>2024</v>
      </c>
      <c r="AJ4" s="25">
        <v>2024</v>
      </c>
    </row>
    <row r="5" spans="1:36" ht="12.75" customHeight="1" x14ac:dyDescent="0.25">
      <c r="A5" s="4"/>
      <c r="B5" s="11" t="s">
        <v>234</v>
      </c>
      <c r="C5" s="182">
        <v>42111.337618854785</v>
      </c>
      <c r="D5" s="182">
        <v>37647.773889079093</v>
      </c>
      <c r="E5" s="182">
        <v>67703.462104650098</v>
      </c>
      <c r="F5" s="182">
        <v>82146</v>
      </c>
      <c r="G5" s="130">
        <v>50929.175335409316</v>
      </c>
      <c r="H5" s="130">
        <v>38252.181126482486</v>
      </c>
      <c r="I5" s="130">
        <v>53431.567724478424</v>
      </c>
      <c r="J5" s="130">
        <v>57785.033506528503</v>
      </c>
      <c r="K5" s="130">
        <v>37606.247079776418</v>
      </c>
      <c r="L5" s="130">
        <v>28424.514408904368</v>
      </c>
      <c r="M5" s="130">
        <v>59291.148753207497</v>
      </c>
      <c r="N5" s="130">
        <v>85823</v>
      </c>
      <c r="O5" s="130">
        <v>82380.384287659297</v>
      </c>
      <c r="P5" s="130">
        <v>84812.184171508678</v>
      </c>
      <c r="Q5" s="130">
        <v>117535.86271105266</v>
      </c>
      <c r="R5" s="130">
        <v>149349.57662016505</v>
      </c>
      <c r="S5" s="130">
        <v>122585.51071741107</v>
      </c>
      <c r="T5" s="130">
        <v>131633.7995799999</v>
      </c>
      <c r="U5" s="130">
        <v>248841</v>
      </c>
      <c r="V5" s="130">
        <v>153044.21314128101</v>
      </c>
      <c r="W5" s="130">
        <v>107507</v>
      </c>
      <c r="X5" s="130">
        <v>82638</v>
      </c>
      <c r="Y5" s="130">
        <v>145655</v>
      </c>
      <c r="Z5" s="130">
        <v>151208</v>
      </c>
      <c r="AA5" s="130">
        <v>131952</v>
      </c>
      <c r="AB5" s="130">
        <v>103595</v>
      </c>
      <c r="AC5" s="130">
        <v>229608.75600208924</v>
      </c>
      <c r="AD5" s="130">
        <v>200398.18197289921</v>
      </c>
      <c r="AE5" s="130">
        <v>211145.25096747099</v>
      </c>
      <c r="AF5" s="130">
        <v>434078.00779038575</v>
      </c>
      <c r="AG5" s="130">
        <v>656103.60157618474</v>
      </c>
      <c r="AH5" s="130">
        <v>487008</v>
      </c>
      <c r="AI5" s="130">
        <v>131952</v>
      </c>
      <c r="AJ5" s="130">
        <v>235547</v>
      </c>
    </row>
    <row r="6" spans="1:36" ht="12.75" customHeight="1" x14ac:dyDescent="0.25">
      <c r="A6" s="4"/>
      <c r="B6" s="11" t="s">
        <v>233</v>
      </c>
      <c r="C6" s="182">
        <v>8937.0665700000027</v>
      </c>
      <c r="D6" s="182">
        <v>17396.352110000003</v>
      </c>
      <c r="E6" s="182">
        <v>18122.268199999995</v>
      </c>
      <c r="F6" s="182">
        <v>15787.358100000019</v>
      </c>
      <c r="G6" s="130">
        <v>12725.111499999994</v>
      </c>
      <c r="H6" s="130">
        <v>15752.667270000004</v>
      </c>
      <c r="I6" s="130">
        <v>10864.494110000014</v>
      </c>
      <c r="J6" s="130">
        <v>22845.522680000024</v>
      </c>
      <c r="K6" s="130">
        <v>15064.859140000006</v>
      </c>
      <c r="L6" s="130">
        <v>13364.750139999987</v>
      </c>
      <c r="M6" s="130">
        <v>53820.695320000043</v>
      </c>
      <c r="N6" s="130">
        <v>23533.826710000067</v>
      </c>
      <c r="O6" s="130">
        <v>23137.603279999985</v>
      </c>
      <c r="P6" s="130">
        <v>27662.087610000013</v>
      </c>
      <c r="Q6" s="130">
        <v>35719.885439999896</v>
      </c>
      <c r="R6" s="130">
        <v>40074.365989999977</v>
      </c>
      <c r="S6" s="130">
        <v>37788.708109999992</v>
      </c>
      <c r="T6" s="130">
        <v>40547.291890000008</v>
      </c>
      <c r="U6" s="130">
        <v>47098</v>
      </c>
      <c r="V6" s="130">
        <v>45184.227520000015</v>
      </c>
      <c r="W6" s="130">
        <v>22753</v>
      </c>
      <c r="X6" s="130">
        <v>24961</v>
      </c>
      <c r="Y6" s="130">
        <v>31310</v>
      </c>
      <c r="Z6" s="130">
        <v>32239</v>
      </c>
      <c r="AA6" s="130">
        <v>38786</v>
      </c>
      <c r="AB6" s="130">
        <v>30985</v>
      </c>
      <c r="AC6" s="130">
        <v>60243.044980000021</v>
      </c>
      <c r="AD6" s="130">
        <v>62187.795560000035</v>
      </c>
      <c r="AE6" s="130">
        <v>105784.1313100001</v>
      </c>
      <c r="AF6" s="130">
        <v>126593.94231999987</v>
      </c>
      <c r="AG6" s="130">
        <v>170618.22752000001</v>
      </c>
      <c r="AH6" s="130">
        <v>111263</v>
      </c>
      <c r="AI6" s="130">
        <v>38786</v>
      </c>
      <c r="AJ6" s="130">
        <v>69771</v>
      </c>
    </row>
    <row r="7" spans="1:36" ht="12.75" customHeight="1" x14ac:dyDescent="0.25">
      <c r="A7" s="4"/>
      <c r="B7" s="11" t="s">
        <v>232</v>
      </c>
      <c r="C7" s="182">
        <v>10675.56984</v>
      </c>
      <c r="D7" s="182">
        <v>10414.372999999989</v>
      </c>
      <c r="E7" s="182">
        <v>12420.52242000003</v>
      </c>
      <c r="F7" s="182">
        <v>2186.8238299999939</v>
      </c>
      <c r="G7" s="130">
        <v>5768.4298700000008</v>
      </c>
      <c r="H7" s="130">
        <v>7688.4691499999981</v>
      </c>
      <c r="I7" s="130">
        <v>7672.5142400000022</v>
      </c>
      <c r="J7" s="130">
        <v>14491.671920000023</v>
      </c>
      <c r="K7" s="130">
        <v>13125.858800000002</v>
      </c>
      <c r="L7" s="130">
        <v>3066.5497199999918</v>
      </c>
      <c r="M7" s="130">
        <v>608.6582200000048</v>
      </c>
      <c r="N7" s="130">
        <v>18762.878009999989</v>
      </c>
      <c r="O7" s="130">
        <v>10384.817379999999</v>
      </c>
      <c r="P7" s="130">
        <v>1959.0441700000065</v>
      </c>
      <c r="Q7" s="130">
        <v>958.82207000000017</v>
      </c>
      <c r="R7" s="130">
        <v>4208.8729100000073</v>
      </c>
      <c r="S7" s="130">
        <v>17.182170000000113</v>
      </c>
      <c r="T7" s="130">
        <v>5937.81783</v>
      </c>
      <c r="U7" s="130">
        <v>13681</v>
      </c>
      <c r="V7" s="130">
        <v>29961.293609999993</v>
      </c>
      <c r="W7" s="130">
        <v>31785</v>
      </c>
      <c r="X7" s="130">
        <v>27964</v>
      </c>
      <c r="Y7" s="130">
        <v>3205</v>
      </c>
      <c r="Z7" s="130">
        <v>31663</v>
      </c>
      <c r="AA7" s="130">
        <v>46567</v>
      </c>
      <c r="AB7" s="130">
        <v>37469</v>
      </c>
      <c r="AC7" s="130">
        <v>35697.289090000013</v>
      </c>
      <c r="AD7" s="130">
        <v>35621.085180000024</v>
      </c>
      <c r="AE7" s="130">
        <v>35563.944749999988</v>
      </c>
      <c r="AF7" s="130">
        <v>17511.556530000013</v>
      </c>
      <c r="AG7" s="130">
        <v>49597.293609999993</v>
      </c>
      <c r="AH7" s="130">
        <v>94617</v>
      </c>
      <c r="AI7" s="130">
        <v>46567</v>
      </c>
      <c r="AJ7" s="130">
        <v>84036</v>
      </c>
    </row>
    <row r="8" spans="1:36" ht="12.75" customHeight="1" x14ac:dyDescent="0.25">
      <c r="A8" s="4"/>
      <c r="B8" s="11" t="s">
        <v>247</v>
      </c>
      <c r="C8" s="182">
        <v>35357.103529276603</v>
      </c>
      <c r="D8" s="182">
        <v>31609.450430920922</v>
      </c>
      <c r="E8" s="182">
        <v>56844.509205349445</v>
      </c>
      <c r="F8" s="182">
        <v>68937.726634145103</v>
      </c>
      <c r="G8" s="130">
        <v>54227.290174590693</v>
      </c>
      <c r="H8" s="130">
        <v>40729.348395998255</v>
      </c>
      <c r="I8" s="130">
        <v>56891.734617664006</v>
      </c>
      <c r="J8" s="130">
        <v>61411.067123708388</v>
      </c>
      <c r="K8" s="130">
        <v>40041.584403086621</v>
      </c>
      <c r="L8" s="130">
        <v>30265.253281095618</v>
      </c>
      <c r="M8" s="130">
        <v>63130.775376792459</v>
      </c>
      <c r="N8" s="130">
        <v>85128.006034418082</v>
      </c>
      <c r="O8" s="130">
        <v>88431.661657733566</v>
      </c>
      <c r="P8" s="130">
        <v>91015.975646112463</v>
      </c>
      <c r="Q8" s="130">
        <v>128357.67887400754</v>
      </c>
      <c r="R8" s="130">
        <v>170250.70340823117</v>
      </c>
      <c r="S8" s="130">
        <v>234523.36735509644</v>
      </c>
      <c r="T8" s="130">
        <v>136418.25333999997</v>
      </c>
      <c r="U8" s="130">
        <v>148902.62448219417</v>
      </c>
      <c r="V8" s="130">
        <v>207316</v>
      </c>
      <c r="W8" s="130">
        <v>110104</v>
      </c>
      <c r="X8" s="130">
        <v>85218</v>
      </c>
      <c r="Y8" s="130">
        <v>154194</v>
      </c>
      <c r="Z8" s="130">
        <v>198780</v>
      </c>
      <c r="AA8" s="130">
        <v>106042</v>
      </c>
      <c r="AB8" s="130">
        <v>98192</v>
      </c>
      <c r="AC8" s="130">
        <v>192748.78979969205</v>
      </c>
      <c r="AD8" s="130">
        <v>213259.44031196137</v>
      </c>
      <c r="AE8" s="130">
        <v>218565.61909539279</v>
      </c>
      <c r="AF8" s="130">
        <v>478056.01958608499</v>
      </c>
      <c r="AG8" s="130">
        <v>727160.91618601012</v>
      </c>
      <c r="AH8" s="130">
        <v>548296</v>
      </c>
      <c r="AI8" s="130">
        <v>106042</v>
      </c>
      <c r="AJ8" s="130">
        <v>204234</v>
      </c>
    </row>
    <row r="9" spans="1:36" ht="12.75" customHeight="1" x14ac:dyDescent="0.25">
      <c r="A9" s="4"/>
      <c r="B9" s="161" t="s">
        <v>231</v>
      </c>
      <c r="C9" s="183">
        <v>11243.281651868612</v>
      </c>
      <c r="D9" s="183">
        <v>10950.800230000012</v>
      </c>
      <c r="E9" s="183">
        <v>11010.718649999944</v>
      </c>
      <c r="F9" s="183">
        <v>24797.550326351513</v>
      </c>
      <c r="G9" s="160">
        <v>13880.553719999976</v>
      </c>
      <c r="H9" s="160">
        <v>14509.268987519421</v>
      </c>
      <c r="I9" s="160">
        <v>20661.230847857525</v>
      </c>
      <c r="J9" s="160">
        <v>22947.660319763127</v>
      </c>
      <c r="K9" s="160">
        <v>20229.624287136947</v>
      </c>
      <c r="L9" s="160">
        <v>18871.51706999998</v>
      </c>
      <c r="M9" s="160">
        <v>24793.792669999952</v>
      </c>
      <c r="N9" s="160">
        <v>36289.52000999984</v>
      </c>
      <c r="O9" s="160">
        <v>31845.923614607364</v>
      </c>
      <c r="P9" s="160">
        <v>37204.07656237889</v>
      </c>
      <c r="Q9" s="160">
        <v>47894.624060000424</v>
      </c>
      <c r="R9" s="160">
        <v>52994.53471536591</v>
      </c>
      <c r="S9" s="160">
        <v>42680.563080000094</v>
      </c>
      <c r="T9" s="160">
        <v>45536.640049999885</v>
      </c>
      <c r="U9" s="160">
        <v>57230.79687000002</v>
      </c>
      <c r="V9" s="160">
        <v>66472.825559844379</v>
      </c>
      <c r="W9" s="174">
        <v>50955</v>
      </c>
      <c r="X9" s="174">
        <v>60416</v>
      </c>
      <c r="Y9" s="174">
        <v>71264</v>
      </c>
      <c r="Z9" s="174">
        <v>88315</v>
      </c>
      <c r="AA9" s="130">
        <v>56964</v>
      </c>
      <c r="AB9" s="160">
        <v>57593</v>
      </c>
      <c r="AC9" s="160">
        <v>58002.350858220081</v>
      </c>
      <c r="AD9" s="160">
        <v>71998.713875140049</v>
      </c>
      <c r="AE9" s="160">
        <v>100184.45403713672</v>
      </c>
      <c r="AF9" s="160">
        <v>169939.15895235259</v>
      </c>
      <c r="AG9" s="160">
        <v>211920.82555984438</v>
      </c>
      <c r="AH9" s="130">
        <v>270950</v>
      </c>
      <c r="AI9" s="130">
        <v>56964</v>
      </c>
      <c r="AJ9" s="130">
        <v>114557</v>
      </c>
    </row>
    <row r="10" spans="1:36" s="158" customFormat="1" ht="12.75" customHeight="1" x14ac:dyDescent="0.25">
      <c r="A10" s="159"/>
      <c r="B10" s="37" t="s">
        <v>230</v>
      </c>
      <c r="C10" s="36">
        <f t="shared" ref="C10:M10" si="0">SUM(C5:C9)</f>
        <v>108324.35921000001</v>
      </c>
      <c r="D10" s="36">
        <f t="shared" si="0"/>
        <v>108018.74966000002</v>
      </c>
      <c r="E10" s="36">
        <f t="shared" si="0"/>
        <v>166101.48057999951</v>
      </c>
      <c r="F10" s="36">
        <f t="shared" si="0"/>
        <v>193855.45889049661</v>
      </c>
      <c r="G10" s="36">
        <f t="shared" si="0"/>
        <v>137530.56059999997</v>
      </c>
      <c r="H10" s="36">
        <f t="shared" si="0"/>
        <v>116931.93493000016</v>
      </c>
      <c r="I10" s="36">
        <f t="shared" si="0"/>
        <v>149521.54153999995</v>
      </c>
      <c r="J10" s="36">
        <f t="shared" si="0"/>
        <v>179480.95555000007</v>
      </c>
      <c r="K10" s="36">
        <f t="shared" si="0"/>
        <v>126068.17371</v>
      </c>
      <c r="L10" s="36">
        <f t="shared" si="0"/>
        <v>93992.584619999951</v>
      </c>
      <c r="M10" s="36">
        <f t="shared" si="0"/>
        <v>201645.07033999992</v>
      </c>
      <c r="N10" s="36">
        <f>ROUNDDOWN(SUM(N5:N9),0)</f>
        <v>249537</v>
      </c>
      <c r="O10" s="36">
        <f t="shared" ref="O10:T10" si="1">SUM(O5:O9)</f>
        <v>236180.3902200002</v>
      </c>
      <c r="P10" s="36">
        <f t="shared" si="1"/>
        <v>242653.36816000007</v>
      </c>
      <c r="Q10" s="36">
        <f t="shared" si="1"/>
        <v>330466.87315506052</v>
      </c>
      <c r="R10" s="36">
        <f t="shared" si="1"/>
        <v>416878.05364376213</v>
      </c>
      <c r="S10" s="36">
        <f t="shared" si="1"/>
        <v>437595.33143250761</v>
      </c>
      <c r="T10" s="36">
        <f t="shared" si="1"/>
        <v>360073.80268999975</v>
      </c>
      <c r="U10" s="36">
        <f>ROUNDUP(SUM(U5:U9),0)</f>
        <v>515754</v>
      </c>
      <c r="V10" s="36">
        <f>ROUNDDOWN(SUM(V5:V9),0)</f>
        <v>501978</v>
      </c>
      <c r="W10" s="36">
        <f>SUM(W5:W9)</f>
        <v>323104</v>
      </c>
      <c r="X10" s="36">
        <f>SUM(X5:X9)</f>
        <v>281197</v>
      </c>
      <c r="Y10" s="36">
        <f>SUM(Y5:Y9)</f>
        <v>405628</v>
      </c>
      <c r="Z10" s="36">
        <f>SUM(Z5:Z9)</f>
        <v>502205</v>
      </c>
      <c r="AA10" s="36">
        <f>SUM(AA5:AA9)</f>
        <v>380311</v>
      </c>
      <c r="AB10" s="36">
        <v>327834</v>
      </c>
      <c r="AC10" s="36">
        <v>576300.23073000147</v>
      </c>
      <c r="AD10" s="36">
        <v>583465.2169000007</v>
      </c>
      <c r="AE10" s="36">
        <v>671243.40016000054</v>
      </c>
      <c r="AF10" s="36">
        <v>1226178.6851788233</v>
      </c>
      <c r="AG10" s="36">
        <v>1815400.8644520394</v>
      </c>
      <c r="AH10" s="36">
        <v>1512134</v>
      </c>
      <c r="AI10" s="36">
        <f>SUM(AI5:AI9)</f>
        <v>380311</v>
      </c>
      <c r="AJ10" s="36">
        <v>708145</v>
      </c>
    </row>
    <row r="11" spans="1:36" ht="15.75" thickBot="1" x14ac:dyDescent="0.3">
      <c r="A11" s="4"/>
      <c r="B11" s="149"/>
      <c r="C11" s="149"/>
      <c r="D11" s="149"/>
      <c r="E11" s="149"/>
      <c r="F11" s="149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49"/>
      <c r="AC11" s="184"/>
      <c r="AD11" s="184"/>
      <c r="AE11" s="184"/>
      <c r="AF11" s="184"/>
      <c r="AG11" s="184"/>
      <c r="AH11" s="184"/>
      <c r="AI11" s="184"/>
      <c r="AJ11" s="149"/>
    </row>
    <row r="12" spans="1:36" s="134" customFormat="1" x14ac:dyDescent="0.25">
      <c r="A12" s="146"/>
      <c r="B12" s="96"/>
      <c r="C12" s="96"/>
      <c r="D12" s="96"/>
      <c r="E12" s="96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96"/>
      <c r="AC12" s="178"/>
      <c r="AD12" s="178"/>
      <c r="AE12" s="178"/>
      <c r="AF12" s="178"/>
      <c r="AG12" s="178"/>
      <c r="AH12" s="178"/>
      <c r="AI12" s="178"/>
      <c r="AJ12" s="96"/>
    </row>
    <row r="13" spans="1:36" x14ac:dyDescent="0.25">
      <c r="F13" s="178"/>
      <c r="J13" s="178"/>
      <c r="N13" s="178"/>
      <c r="R13" s="178"/>
    </row>
    <row r="14" spans="1:36" x14ac:dyDescent="0.25">
      <c r="F14" s="178"/>
      <c r="J14" s="178"/>
      <c r="N14" s="178"/>
      <c r="R14" s="178"/>
    </row>
    <row r="15" spans="1:36" x14ac:dyDescent="0.25">
      <c r="F15" s="178"/>
      <c r="J15" s="178"/>
      <c r="N15" s="178"/>
      <c r="R15" s="178"/>
    </row>
    <row r="16" spans="1:36" x14ac:dyDescent="0.25">
      <c r="F16" s="178"/>
      <c r="J16" s="178"/>
      <c r="N16" s="178"/>
      <c r="R16" s="178"/>
    </row>
    <row r="17" spans="6:18" x14ac:dyDescent="0.25">
      <c r="F17" s="178"/>
      <c r="J17" s="178"/>
      <c r="N17" s="178"/>
      <c r="R17" s="178"/>
    </row>
    <row r="18" spans="6:18" x14ac:dyDescent="0.25">
      <c r="R18" s="178"/>
    </row>
    <row r="19" spans="6:18" x14ac:dyDescent="0.25">
      <c r="R19" s="178"/>
    </row>
  </sheetData>
  <phoneticPr fontId="2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ÍNDICE REALIZADO-EN</vt:lpstr>
      <vt:lpstr>BP-EN</vt:lpstr>
      <vt:lpstr>DRE-EN</vt:lpstr>
      <vt:lpstr>DFC-EN</vt:lpstr>
      <vt:lpstr>DESPESAS-EN</vt:lpstr>
      <vt:lpstr>EBITDA-EN</vt:lpstr>
      <vt:lpstr>ENDIVIDAMENTO-EN</vt:lpstr>
      <vt:lpstr>ROIC-EN</vt:lpstr>
      <vt:lpstr>RECEITA LÍQUIDA-EN</vt:lpstr>
      <vt:lpstr>CAPEX-EN</vt:lpstr>
      <vt:lpstr>RECEITA LIQUIDA - MI E ME.-EN</vt:lpstr>
      <vt:lpstr>PAYOUT-EN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Cheila Aline Thielke</dc:creator>
  <cp:lastModifiedBy>Leonardo Souza dos Santos</cp:lastModifiedBy>
  <dcterms:created xsi:type="dcterms:W3CDTF">2023-10-30T13:15:27Z</dcterms:created>
  <dcterms:modified xsi:type="dcterms:W3CDTF">2024-08-01T14:50:29Z</dcterms:modified>
</cp:coreProperties>
</file>